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\html\on4xb-one\Tally_Ho\"/>
    </mc:Choice>
  </mc:AlternateContent>
  <xr:revisionPtr revIDLastSave="0" documentId="13_ncr:1_{73CE0090-E2D6-4729-9C69-90D495A2A28A}" xr6:coauthVersionLast="45" xr6:coauthVersionMax="45" xr10:uidLastSave="{00000000-0000-0000-0000-000000000000}"/>
  <bookViews>
    <workbookView xWindow="10455" yWindow="45" windowWidth="18405" windowHeight="15555" xr2:uid="{823C28D2-8C7A-4D76-B84A-CEB67FDD2DB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51" i="1" l="1"/>
  <c r="C1427" i="1" l="1"/>
  <c r="C1425" i="1"/>
  <c r="C1397" i="1"/>
  <c r="D1388" i="1"/>
  <c r="D1386" i="1"/>
  <c r="D1372" i="1"/>
  <c r="D1370" i="1"/>
  <c r="D405" i="1"/>
  <c r="C1357" i="1"/>
  <c r="C1328" i="1" l="1"/>
  <c r="C1298" i="1" l="1"/>
  <c r="C1268" i="1"/>
  <c r="D1254" i="1" l="1"/>
  <c r="D1252" i="1"/>
  <c r="D1216" i="1"/>
  <c r="C1192" i="1"/>
  <c r="D1188" i="1" l="1"/>
  <c r="D1177" i="1"/>
  <c r="D1173" i="1"/>
  <c r="D1172" i="1"/>
  <c r="D1169" i="1"/>
  <c r="D167" i="1"/>
  <c r="C1164" i="1"/>
  <c r="D1129" i="1" l="1"/>
  <c r="C1117" i="1"/>
  <c r="D1114" i="1" l="1"/>
  <c r="D1113" i="1"/>
  <c r="C1088" i="1"/>
  <c r="D1074" i="1" l="1"/>
  <c r="C10" i="1" l="1"/>
  <c r="C977" i="1"/>
  <c r="C901" i="1"/>
  <c r="C43" i="1" l="1"/>
  <c r="C1033" i="1"/>
  <c r="C8" i="1" l="1"/>
  <c r="C1001" i="1" l="1"/>
  <c r="D998" i="1"/>
  <c r="D962" i="1"/>
  <c r="C956" i="1"/>
  <c r="C926" i="1"/>
  <c r="D909" i="1"/>
  <c r="C878" i="1"/>
  <c r="C859" i="1"/>
  <c r="C840" i="1"/>
  <c r="D839" i="1"/>
  <c r="C824" i="1"/>
  <c r="C805" i="1"/>
  <c r="D794" i="1"/>
  <c r="C787" i="1"/>
  <c r="C774" i="1"/>
  <c r="C757" i="1"/>
  <c r="C737" i="1"/>
  <c r="C718" i="1"/>
  <c r="C708" i="1"/>
  <c r="C688" i="1"/>
  <c r="C676" i="1"/>
  <c r="D658" i="1"/>
  <c r="D657" i="1"/>
  <c r="C652" i="1"/>
  <c r="D651" i="1"/>
  <c r="D650" i="1"/>
  <c r="D649" i="1"/>
  <c r="C639" i="1"/>
  <c r="D638" i="1"/>
  <c r="D637" i="1"/>
  <c r="D633" i="1"/>
  <c r="C632" i="1"/>
  <c r="C630" i="1"/>
  <c r="D616" i="1"/>
  <c r="C612" i="1"/>
  <c r="C602" i="1"/>
  <c r="D589" i="1"/>
  <c r="C582" i="1"/>
  <c r="C573" i="1"/>
  <c r="C563" i="1"/>
  <c r="C561" i="1"/>
  <c r="D555" i="1"/>
  <c r="C552" i="1"/>
  <c r="C543" i="1"/>
  <c r="D542" i="1"/>
  <c r="D532" i="1"/>
  <c r="D524" i="1"/>
  <c r="C517" i="1"/>
  <c r="C499" i="1"/>
  <c r="C491" i="1"/>
  <c r="C478" i="1"/>
  <c r="C468" i="1"/>
  <c r="C458" i="1"/>
  <c r="C446" i="1"/>
  <c r="C445" i="1"/>
  <c r="D442" i="1"/>
  <c r="D441" i="1"/>
  <c r="C440" i="1"/>
  <c r="C426" i="1"/>
  <c r="C415" i="1"/>
  <c r="D409" i="1"/>
  <c r="C407" i="1"/>
  <c r="C391" i="1"/>
  <c r="C383" i="1"/>
  <c r="C369" i="1"/>
  <c r="C357" i="1"/>
  <c r="D353" i="1"/>
  <c r="D352" i="1"/>
  <c r="C343" i="1"/>
  <c r="C327" i="1"/>
  <c r="D326" i="1"/>
  <c r="C315" i="1"/>
  <c r="C314" i="1"/>
  <c r="C304" i="1"/>
  <c r="D303" i="1"/>
  <c r="C296" i="1"/>
  <c r="D294" i="1"/>
  <c r="D291" i="1"/>
  <c r="C290" i="1"/>
  <c r="C284" i="1"/>
  <c r="D283" i="1"/>
  <c r="C281" i="1"/>
  <c r="D271" i="1"/>
  <c r="D270" i="1"/>
  <c r="C267" i="1"/>
  <c r="C259" i="1"/>
  <c r="C241" i="1"/>
  <c r="C226" i="1"/>
  <c r="C210" i="1"/>
  <c r="C200" i="1"/>
  <c r="C187" i="1"/>
  <c r="C178" i="1"/>
  <c r="C169" i="1"/>
  <c r="D165" i="1"/>
  <c r="C161" i="1"/>
  <c r="C153" i="1"/>
  <c r="C142" i="1"/>
  <c r="C134" i="1"/>
  <c r="D133" i="1"/>
  <c r="D127" i="1"/>
  <c r="C124" i="1"/>
  <c r="D121" i="1"/>
  <c r="C120" i="1"/>
  <c r="C113" i="1"/>
  <c r="C109" i="1"/>
  <c r="C101" i="1"/>
  <c r="C94" i="1"/>
  <c r="C83" i="1"/>
  <c r="D79" i="1"/>
  <c r="D75" i="1"/>
  <c r="C69" i="1"/>
  <c r="C58" i="1"/>
  <c r="D49" i="1"/>
  <c r="C41" i="1"/>
  <c r="C36" i="1"/>
  <c r="C28" i="1"/>
  <c r="C25" i="1"/>
  <c r="D22" i="1"/>
  <c r="C20" i="1"/>
  <c r="C17" i="1"/>
  <c r="C12" i="1"/>
</calcChain>
</file>

<file path=xl/sharedStrings.xml><?xml version="1.0" encoding="utf-8"?>
<sst xmlns="http://schemas.openxmlformats.org/spreadsheetml/2006/main" count="1518" uniqueCount="1514">
  <si>
    <t>episode</t>
  </si>
  <si>
    <t>001</t>
  </si>
  <si>
    <t>002</t>
  </si>
  <si>
    <t>003</t>
  </si>
  <si>
    <t>Visit and inspection TH in Brookings Oregon</t>
  </si>
  <si>
    <t>Building a boatshed</t>
  </si>
  <si>
    <t>Surroundings (The coast)</t>
  </si>
  <si>
    <t>004</t>
  </si>
  <si>
    <t>Building a mezzanine</t>
  </si>
  <si>
    <t>Sorting and organising the workshop</t>
  </si>
  <si>
    <t>First volunteer (Cosi)</t>
  </si>
  <si>
    <t>005</t>
  </si>
  <si>
    <t>006</t>
  </si>
  <si>
    <t>Daydreaming</t>
  </si>
  <si>
    <t>moving in to the workshop</t>
  </si>
  <si>
    <t>making a lofting table/editing stand/living space</t>
  </si>
  <si>
    <t>clearing out TH</t>
  </si>
  <si>
    <t>Title episode</t>
  </si>
  <si>
    <t xml:space="preserve">removing garboards </t>
  </si>
  <si>
    <t>Introduction of the workshop</t>
  </si>
  <si>
    <t>007</t>
  </si>
  <si>
    <t>removing  concrete in the bilge</t>
  </si>
  <si>
    <t>removing interior structures</t>
  </si>
  <si>
    <t>removing prop shaft/engine bed</t>
  </si>
  <si>
    <t>removing keel bolts</t>
  </si>
  <si>
    <t>visit building inspector</t>
  </si>
  <si>
    <t>drawing plans for the shed</t>
  </si>
  <si>
    <t>008</t>
  </si>
  <si>
    <t>removing the lead keel</t>
  </si>
  <si>
    <t>Second visit of the building inspector</t>
  </si>
  <si>
    <t>removing the keel bolts</t>
  </si>
  <si>
    <t>009</t>
  </si>
  <si>
    <t>Moving Adix to Bermuda</t>
  </si>
  <si>
    <t>Meeting the Adix crew</t>
  </si>
  <si>
    <t>010</t>
  </si>
  <si>
    <t>Dog poo fence</t>
  </si>
  <si>
    <t>Sailing schooner Martha</t>
  </si>
  <si>
    <t>remove hatches</t>
  </si>
  <si>
    <t>Volunteer Tim</t>
  </si>
  <si>
    <t>removing other hardware</t>
  </si>
  <si>
    <t>How Leo got the use of the workshop/workspace for TH (Raul and Darlene)</t>
  </si>
  <si>
    <t>Topic(s)</t>
  </si>
  <si>
    <t>011</t>
  </si>
  <si>
    <t>a bit of lead for the internal ballast</t>
  </si>
  <si>
    <t>volunteers Rob and Andrew</t>
  </si>
  <si>
    <t>building a new boat versus rebuilding/restoring</t>
  </si>
  <si>
    <t>removing the covering boards</t>
  </si>
  <si>
    <t>measuring the deck structure</t>
  </si>
  <si>
    <t>discussing floors with Andrew</t>
  </si>
  <si>
    <t>first idea of what needs to be replaced</t>
  </si>
  <si>
    <t>review of the work with Cecca</t>
  </si>
  <si>
    <t>setting up a Patreon page ?</t>
  </si>
  <si>
    <t>012</t>
  </si>
  <si>
    <t>volunteer Tim</t>
  </si>
  <si>
    <t>removing fastenings and knees</t>
  </si>
  <si>
    <t>Haven boatworks (live oak)</t>
  </si>
  <si>
    <t>discussion about renewing parts of a boat during it's life time</t>
  </si>
  <si>
    <t>talk with Pete about the knees (reuse or new in bonze)</t>
  </si>
  <si>
    <t>013</t>
  </si>
  <si>
    <t>trip to Port Townsend for timber, visit boatbuilders and foundry</t>
  </si>
  <si>
    <t>Friends from England Max and Tom (volunteering)</t>
  </si>
  <si>
    <t>removing the stringers</t>
  </si>
  <si>
    <t>eggs for breakfast</t>
  </si>
  <si>
    <t>bronze bars that stiffen the deck structure around the main hatch</t>
  </si>
  <si>
    <t>Cecca leaves</t>
  </si>
  <si>
    <t>making a list for needed framing stock etc and stem and deadwood</t>
  </si>
  <si>
    <t>volunteer Logan</t>
  </si>
  <si>
    <t>removing part of the floors</t>
  </si>
  <si>
    <t>014A</t>
  </si>
  <si>
    <t>Selecting  purple heart for the keel timber in Port Townsend</t>
  </si>
  <si>
    <t>modification of a new chainsaw</t>
  </si>
  <si>
    <t>014B</t>
  </si>
  <si>
    <t>planning the scarph in the keel timber</t>
  </si>
  <si>
    <t>making a template for the scarph</t>
  </si>
  <si>
    <t>making the scarph joints</t>
  </si>
  <si>
    <t>What are the specs of purple heart</t>
  </si>
  <si>
    <t>volunteer Bram</t>
  </si>
  <si>
    <t>rough cut of the scarph with Logan</t>
  </si>
  <si>
    <t>new power plane</t>
  </si>
  <si>
    <t>second fit of the keel timber parts</t>
  </si>
  <si>
    <t>first fit of the keel timber parts</t>
  </si>
  <si>
    <t>the keel timber parts fit + cost in wood</t>
  </si>
  <si>
    <t>015</t>
  </si>
  <si>
    <t>Back to England (for a bit)</t>
  </si>
  <si>
    <t>a bit of Leo's boatbuilding history</t>
  </si>
  <si>
    <t>016</t>
  </si>
  <si>
    <t>making wooden floors in Penpol, Cornwall (at Butler and Co)</t>
  </si>
  <si>
    <t>laminating floors for an old yacht</t>
  </si>
  <si>
    <t>cutting limber holes</t>
  </si>
  <si>
    <t>a interior view of a classic wooden yacht (how TH's  could be constructed)</t>
  </si>
  <si>
    <t>making and applying  bedding putty with linseed oil and red lead powder</t>
  </si>
  <si>
    <t>visiting another project converting an fishing boat into a cruising restaurant</t>
  </si>
  <si>
    <t>the youngest apprentice</t>
  </si>
  <si>
    <t>replacing bottom frames</t>
  </si>
  <si>
    <t>017</t>
  </si>
  <si>
    <t>short trip into the mountains with Megan</t>
  </si>
  <si>
    <t>visit to Luke Powell and the Pilot cutter Pellew</t>
  </si>
  <si>
    <t>making and mounting shutter planks (at Butler &amp; Co)</t>
  </si>
  <si>
    <t>018</t>
  </si>
  <si>
    <t>Tally Ho's history</t>
  </si>
  <si>
    <t>Meeting with the grandson of TH's skipper</t>
  </si>
  <si>
    <t>A peek into Agnes interior, Luke Powell's own pilot cutter</t>
  </si>
  <si>
    <t>Visit RB Boatbuilding, Underfall yard, Bristol</t>
  </si>
  <si>
    <t>Travel back to the USA, to Boston to pick up a donated truck</t>
  </si>
  <si>
    <t>Driving to South Georgia to select an mill live oak flitches for the new frames</t>
  </si>
  <si>
    <t>selecting live oak flitches at Cross sawmill</t>
  </si>
  <si>
    <t>The unique sawmill</t>
  </si>
  <si>
    <t>On tour in live oak country with Steve</t>
  </si>
  <si>
    <t>Live oak  specifications</t>
  </si>
  <si>
    <t xml:space="preserve"> The biggest live oak tree in the US (World ?)</t>
  </si>
  <si>
    <t>selecting and rating flitches</t>
  </si>
  <si>
    <t>Special saw blades for live oak</t>
  </si>
  <si>
    <t>milling live oak</t>
  </si>
  <si>
    <t>019</t>
  </si>
  <si>
    <t>020</t>
  </si>
  <si>
    <t>Traveling from South Georgia to Sequim</t>
  </si>
  <si>
    <t>Bolting the scarph on the new keel timber</t>
  </si>
  <si>
    <t>Making the bolts in Port Townsend</t>
  </si>
  <si>
    <t>Bedding the scarph</t>
  </si>
  <si>
    <t>Live oak delivered from South Georgia</t>
  </si>
  <si>
    <t>Public request for a (cheap) forklift to move all the wood around</t>
  </si>
  <si>
    <t xml:space="preserve">New volunteer </t>
  </si>
  <si>
    <t>Lifting of the boat  up in preparation to the removing the keel</t>
  </si>
  <si>
    <t>cutting the keel free from the frames and floors</t>
  </si>
  <si>
    <t>removing the old keel</t>
  </si>
  <si>
    <t>021</t>
  </si>
  <si>
    <t>making a template from the old keel timber</t>
  </si>
  <si>
    <t>planing top and bottom of  the new keel timber</t>
  </si>
  <si>
    <t>custom made chainsaw jig</t>
  </si>
  <si>
    <t>cutting and planing the new keel timber</t>
  </si>
  <si>
    <t>putting in a graving piece</t>
  </si>
  <si>
    <t>bend the lead keel a bit</t>
  </si>
  <si>
    <t>new volunteer Tom</t>
  </si>
  <si>
    <t>sliding the new keel timber under the boat</t>
  </si>
  <si>
    <t>022</t>
  </si>
  <si>
    <t>stickering the live oak flitches</t>
  </si>
  <si>
    <t>straightening the hull</t>
  </si>
  <si>
    <t>taking the old floor timbers out and putting in temporary clamps to the bottom of the frames</t>
  </si>
  <si>
    <t>a forklift on loan</t>
  </si>
  <si>
    <t>023</t>
  </si>
  <si>
    <t>detailed measuring of the boat</t>
  </si>
  <si>
    <t>removing planks on the starboard side of the hull</t>
  </si>
  <si>
    <t>first idea how to build the new frames</t>
  </si>
  <si>
    <t>024</t>
  </si>
  <si>
    <t>More measurements on both sides of the hull</t>
  </si>
  <si>
    <t>Picking up an old friend at the airport : Celia</t>
  </si>
  <si>
    <t>clearing the workshop and making a lofting floor</t>
  </si>
  <si>
    <t>conclusion: the boat is not fair (the lines are not smooth)</t>
  </si>
  <si>
    <t xml:space="preserve">solution: loft the complete boat out </t>
  </si>
  <si>
    <t>making long battens</t>
  </si>
  <si>
    <t>15:12 to 18:19 technical explanations of the drawing</t>
  </si>
  <si>
    <t>Drawing waterlines,  sheer line, …</t>
  </si>
  <si>
    <t>025</t>
  </si>
  <si>
    <t>request to find a transport for the missing live oak still in Southern Georgia</t>
  </si>
  <si>
    <t>Measuring the lead ballast keel to incorporate it into the lofting plan</t>
  </si>
  <si>
    <t>drawing the body plan: buttock lines and diagonals</t>
  </si>
  <si>
    <t>Cecca is back</t>
  </si>
  <si>
    <t>Making marking staffs</t>
  </si>
  <si>
    <t>solving problems with missing details on the paper plan</t>
  </si>
  <si>
    <t>bringing in the buttock lines and the diagonals into the body plan</t>
  </si>
  <si>
    <t xml:space="preserve">adding the measurements of the buttock lines and the diagonals to the table of offsets </t>
  </si>
  <si>
    <t>fairing all the points from the different lines a first time correcting errors</t>
  </si>
  <si>
    <t xml:space="preserve"> going through the same process on the other half of the body plan</t>
  </si>
  <si>
    <t>new volunteer Marc</t>
  </si>
  <si>
    <t>giving the body plan a once over with corrected measurements</t>
  </si>
  <si>
    <t>026</t>
  </si>
  <si>
    <t>new volunteer Riley</t>
  </si>
  <si>
    <t>he gives the forklift a detailed service (adjusting valves, lubricating all the moving parts, …)</t>
  </si>
  <si>
    <t>On the lofting floor Leo draws the intermediate frames (which are not on the paper plan)</t>
  </si>
  <si>
    <t>to make the templates for the frames he has to subtract the thickness of the planks</t>
  </si>
  <si>
    <t>Meanwhile the volunteers remove more planks to get the hull ready to receive the new frames</t>
  </si>
  <si>
    <t>Kevin (and friends) brings a few things: a sign for the shop, welding equipment and table</t>
  </si>
  <si>
    <t>and gives a few quick welding lessons</t>
  </si>
  <si>
    <t>027</t>
  </si>
  <si>
    <t>still lofting</t>
  </si>
  <si>
    <t>figuring out the bevels of the frames</t>
  </si>
  <si>
    <t>a baby crow gets the Cecca treatment</t>
  </si>
  <si>
    <t>Logan is back (for a third time)</t>
  </si>
  <si>
    <t>placing the boat level before framing can begin</t>
  </si>
  <si>
    <t>Zoli is back</t>
  </si>
  <si>
    <t>Making the first template</t>
  </si>
  <si>
    <t>selecting flitches for a frame</t>
  </si>
  <si>
    <t xml:space="preserve">rough sawing of frame parts </t>
  </si>
  <si>
    <t>flattening the frame parts (= futtocks)</t>
  </si>
  <si>
    <t>thickening the futtocks</t>
  </si>
  <si>
    <t>drawing the futtocks from the template</t>
  </si>
  <si>
    <t>marking the waterlines etc, and the bevel of the futtocks</t>
  </si>
  <si>
    <t>new volunteer: David</t>
  </si>
  <si>
    <t>028</t>
  </si>
  <si>
    <t>selecting, cutting out, marking the bevels of the futtocks and sawing them with the bevel</t>
  </si>
  <si>
    <t>new volunteer Ruben</t>
  </si>
  <si>
    <t>loosening the planks</t>
  </si>
  <si>
    <t>cutting a second frame (sister frame of the first one)</t>
  </si>
  <si>
    <t>making adjustable sawhorses</t>
  </si>
  <si>
    <t>applying red led primer (and some roofing tar where needed) on the futtocks</t>
  </si>
  <si>
    <t>clamping the futtocks  into a frame</t>
  </si>
  <si>
    <t>Cecca convinces Leo to take a short brake and go camping</t>
  </si>
  <si>
    <t>029</t>
  </si>
  <si>
    <t>cutting out the next pair of frames</t>
  </si>
  <si>
    <t>Cecca learns to drive the forklift</t>
  </si>
  <si>
    <t>How to calculate rolling bevels (7:00 to 13:00)</t>
  </si>
  <si>
    <t>making templates for the next set of frames</t>
  </si>
  <si>
    <t>modified marking gauge</t>
  </si>
  <si>
    <t xml:space="preserve">using a compass plane </t>
  </si>
  <si>
    <t>new volunteer Kirt</t>
  </si>
  <si>
    <t xml:space="preserve">Jim, the trucker that brought the live oak delivers the remaining flitches </t>
  </si>
  <si>
    <t>new volunteer John</t>
  </si>
  <si>
    <t>putting in the first frames</t>
  </si>
  <si>
    <t>It is now very clear how much the hull has changed shape and the difference at either side</t>
  </si>
  <si>
    <t>cutting the notch in the keel for the frame</t>
  </si>
  <si>
    <t>loosening the planks to make room for the frame</t>
  </si>
  <si>
    <t xml:space="preserve">making a brace to clamp both frames together at two feet above the waterline </t>
  </si>
  <si>
    <t>new volunteer Courtrand</t>
  </si>
  <si>
    <t>030</t>
  </si>
  <si>
    <t>Kirt comes up with a series of great ideas to speed up the work</t>
  </si>
  <si>
    <t>making the power planing jig</t>
  </si>
  <si>
    <t>Kirt's dog Diego is also taking part in the fun, befriends Saylor</t>
  </si>
  <si>
    <t>Construction of an assembling table</t>
  </si>
  <si>
    <t>Leo gives a round up of the species of wood that are being used in the frames</t>
  </si>
  <si>
    <t>031</t>
  </si>
  <si>
    <t>Visit from Youtuber James Wright (Wood by Wright)</t>
  </si>
  <si>
    <t>James has  the opportunity to use all the gear/jigs</t>
  </si>
  <si>
    <t>Placing  the frames with the aid of a laser at the exact location</t>
  </si>
  <si>
    <t>Using a jig to finish the heels of the frame</t>
  </si>
  <si>
    <t>Cutting the notch in the keel</t>
  </si>
  <si>
    <t>Bedding the notches in the keel</t>
  </si>
  <si>
    <t>Painting the new installed frames with raw linseed oil</t>
  </si>
  <si>
    <t>032</t>
  </si>
  <si>
    <t>Luke Powell's hair joke</t>
  </si>
  <si>
    <t>Revisit Pellew, chat with Luke Powell</t>
  </si>
  <si>
    <t>033</t>
  </si>
  <si>
    <t>Chat with Chris Rees</t>
  </si>
  <si>
    <t>Rebuild of the 1905 Bristol Pilot  Cutter Hetty</t>
  </si>
  <si>
    <t>View inside the Pilot boat</t>
  </si>
  <si>
    <t>History of Hetty: Pilot Cutter, Cruising yacht, Fishing boat, Cruising Yacht</t>
  </si>
  <si>
    <t>How to become a boatbuilder</t>
  </si>
  <si>
    <t>The Cremyll ferry</t>
  </si>
  <si>
    <t>034</t>
  </si>
  <si>
    <t>Visit Gweek where Leo rebuild his folkboat</t>
  </si>
  <si>
    <t>Possible engine for TH ?</t>
  </si>
  <si>
    <t>035</t>
  </si>
  <si>
    <t>Introduction Pancho (is present nearly every episode)</t>
  </si>
  <si>
    <t>Pancho becomes supervisor of the works</t>
  </si>
  <si>
    <t>Pancho the pencil destroyer</t>
  </si>
  <si>
    <t>Pancho steals the show again</t>
  </si>
  <si>
    <t>Change volunteers that stays longer than a week or so, preferable 6 weeks or so</t>
  </si>
  <si>
    <t>Building a next frame</t>
  </si>
  <si>
    <t>Cleaning and repairing the shower</t>
  </si>
  <si>
    <t>036</t>
  </si>
  <si>
    <t xml:space="preserve">new volunteer Steve </t>
  </si>
  <si>
    <t>The tarp of the shed has teared up and gets replaced</t>
  </si>
  <si>
    <t>new frames get installed</t>
  </si>
  <si>
    <t>Sharpening the planer blades</t>
  </si>
  <si>
    <t>Cooking with woodworking tools (a mallet to be precise)</t>
  </si>
  <si>
    <t>New volunteer Ben</t>
  </si>
  <si>
    <t>037</t>
  </si>
  <si>
    <t>Still more frames are cut out, flattened, planed, bevel cut and assembled</t>
  </si>
  <si>
    <t>At first sight making frames becomes a routine</t>
  </si>
  <si>
    <t>The "tea horn" that announces breaks</t>
  </si>
  <si>
    <t>Installing a pump in the sawmill pit</t>
  </si>
  <si>
    <t>installing the roof  above the plaining and assembling tables</t>
  </si>
  <si>
    <t>Steve an Ben leave</t>
  </si>
  <si>
    <t>accident: Leo chopped a piece of a finger</t>
  </si>
  <si>
    <t>finalising and testing the new roof</t>
  </si>
  <si>
    <t>038</t>
  </si>
  <si>
    <t>039</t>
  </si>
  <si>
    <t>New volunteer Brad, comes every week up from Oregon</t>
  </si>
  <si>
    <t>New volunteer Hunter</t>
  </si>
  <si>
    <t>Jig to make the wedges for the treenails</t>
  </si>
  <si>
    <t>making treenails (treenails)</t>
  </si>
  <si>
    <t>boring the holes for the treenails</t>
  </si>
  <si>
    <t>and how the frames are assembled: lead primer and no glue, held together by treenails</t>
  </si>
  <si>
    <t>assemble the futtocks into a frame</t>
  </si>
  <si>
    <t>futtocks, futtocks, futtocks, …</t>
  </si>
  <si>
    <t>making the temporary top beam (brace) to hold the frames in place on the right position</t>
  </si>
  <si>
    <t>installing the first set of intermediate frames</t>
  </si>
  <si>
    <t>a gale blows, power cut for 6-8 hours, but the main roof of the shed is fine</t>
  </si>
  <si>
    <t>Volunteers can place a pin where they come from on the map</t>
  </si>
  <si>
    <t>Despite that, the work goes, more futtocks that become frames</t>
  </si>
  <si>
    <t>While Leo tries to explain the procedure, Pancho interferes… Who is the boss anyway ?</t>
  </si>
  <si>
    <t>040</t>
  </si>
  <si>
    <t>Bought a helical cutter head for the planer</t>
  </si>
  <si>
    <t>tests it, much quieter than the traditional rotating blades</t>
  </si>
  <si>
    <t>Detailed explanation how the futtocks are fit in to the rest of the frame</t>
  </si>
  <si>
    <t>Preparing to construct the stem (the stern follows later)</t>
  </si>
  <si>
    <t>changes the construction design  to avoid to have to buy extra large pieces of wood</t>
  </si>
  <si>
    <t>On the way to Edensaw drops by the rebuild of the "Western Flyer"</t>
  </si>
  <si>
    <t>The intermediate frames are single sawn frames on the plans</t>
  </si>
  <si>
    <t>but in reality most of them were also build as double sawn frames except for the top part</t>
  </si>
  <si>
    <t>041</t>
  </si>
  <si>
    <t xml:space="preserve">Continuing to cut futtocks </t>
  </si>
  <si>
    <t xml:space="preserve">Leaving to Vancouver for an interview to obtain a better visa (for Leo) </t>
  </si>
  <si>
    <t>and have a little holiday for Cecca's birthday, Leo's visa was approved</t>
  </si>
  <si>
    <t>New volunteer: Finn Birch a qualified tree surgeon</t>
  </si>
  <si>
    <t>The return of volunteer Kirt (and Diego, his dog)</t>
  </si>
  <si>
    <t>New volunteer Nicola</t>
  </si>
  <si>
    <t>While cutting a futtock they found a bullet (cut in two by the saw)</t>
  </si>
  <si>
    <t xml:space="preserve">Nearly all the frames from the midsection of TH are replaced </t>
  </si>
  <si>
    <t>finger update, it is healing well</t>
  </si>
  <si>
    <t>Preparing the site in Sequim</t>
  </si>
  <si>
    <t>TH arrives and is unloaded in the yard</t>
  </si>
  <si>
    <t>Introduction Saylor (dog)</t>
  </si>
  <si>
    <t>Francesca (Cecca) arrives</t>
  </si>
  <si>
    <t>Patreon account created</t>
  </si>
  <si>
    <t>Maritime Centre (chat with Robert d'Arcy)</t>
  </si>
  <si>
    <t>delivery of the purple heart at the yard</t>
  </si>
  <si>
    <t>Meeting Steve Cross from Cross sawmill</t>
  </si>
  <si>
    <t>volunteers Eric and Logan, both from the Northwestern School of  Wooden Boatbuilding</t>
  </si>
  <si>
    <t>Chat with Dough from SV Seeker, about Leo's life, career, etc</t>
  </si>
  <si>
    <t>042</t>
  </si>
  <si>
    <t>visits Steve who is making a 110 year old sailboat ready to go on cleaning coastal waters and coasts</t>
  </si>
  <si>
    <t>Cecca has to leave (visa expires) for the UK</t>
  </si>
  <si>
    <t>Nicola leaves, Finn stays longer than planned</t>
  </si>
  <si>
    <t>Tim installs the lamps around and above TH</t>
  </si>
  <si>
    <t>an idea from Kirt who takes up the task to organise the event</t>
  </si>
  <si>
    <t>Leo transfers the template for the sternpost and starts to cut it out with a chainsaw jig</t>
  </si>
  <si>
    <t>Finds a big shake in one of the pieces</t>
  </si>
  <si>
    <t>043</t>
  </si>
  <si>
    <t>Trying a router sled</t>
  </si>
  <si>
    <t>Fynn removes the old stern assembly (the transom will be removed much later)</t>
  </si>
  <si>
    <t>errors are corrected until everything fits precisely</t>
  </si>
  <si>
    <t>044</t>
  </si>
  <si>
    <t>Stern assembly is put vertical  to check on all sides, it fits perfect</t>
  </si>
  <si>
    <t>Removing the last remaining hardware from the back part of the hull</t>
  </si>
  <si>
    <t>New volunteer Thom</t>
  </si>
  <si>
    <t>flattening the after part of the wooden keel</t>
  </si>
  <si>
    <t>cutting out the notch for the sternpost</t>
  </si>
  <si>
    <t>making the mortice for the sternpost</t>
  </si>
  <si>
    <t>new volunteer Arnaud</t>
  </si>
  <si>
    <t>time one has to decide what engine, what prop will be used, etc</t>
  </si>
  <si>
    <t>Refurbished perch for Pancho by Finn</t>
  </si>
  <si>
    <t>Thom has made a series of jigs for the production of treenails</t>
  </si>
  <si>
    <t>Finn trains the volunteers in making frames</t>
  </si>
  <si>
    <t>correcting some pieces so that fit perfectly in the assembly mounted on the keel</t>
  </si>
  <si>
    <t>Last corrections to the individual parts of the stern assembly, place the felt between all he parts</t>
  </si>
  <si>
    <t>045</t>
  </si>
  <si>
    <t>A visit by Dan McGuire,  he brings with him a few presents:  Pizza and Tally Ho in a bottle</t>
  </si>
  <si>
    <t>bedding all the joints with tar and bolting the complete  stern assembly</t>
  </si>
  <si>
    <t>making a reamer to widen some of the holes slightly</t>
  </si>
  <si>
    <t>Drilling  the holes for the bolts, the longest one is 4 feet long</t>
  </si>
  <si>
    <t xml:space="preserve">A short introduction to  the Frame raising party </t>
  </si>
  <si>
    <t>046</t>
  </si>
  <si>
    <t>Later that night, Leo tests (only 2) of the installed LED Lights: lots of light</t>
  </si>
  <si>
    <t xml:space="preserve">Talk with John, Leo's first "employer" who explains how the pilots worked in the Bristol Channel </t>
  </si>
  <si>
    <t>Removing the windlass</t>
  </si>
  <si>
    <t xml:space="preserve">Removing the cockpit </t>
  </si>
  <si>
    <t>Removing other hardware</t>
  </si>
  <si>
    <t>Wood boring worms</t>
  </si>
  <si>
    <t>Lifting TH to separate the boat from the lead keel</t>
  </si>
  <si>
    <t>Port Townsend Foundry</t>
  </si>
  <si>
    <t>The holes are counterbored so that the washers and bolt can be capped with a plug</t>
  </si>
  <si>
    <t>Also in the team, Kirt, Thom,  Arnaud, Finn, …</t>
  </si>
  <si>
    <t>introducing team members: Max, Robert, Pat (Adams), Glenda and Bill</t>
  </si>
  <si>
    <t>Leo explains how the team(and the tasks in detail) are organised</t>
  </si>
  <si>
    <t>"Mass" producing/installing frames begins</t>
  </si>
  <si>
    <t>Old frames are removed, prior to installing the new ones, more planks come off also</t>
  </si>
  <si>
    <t>On average, one frame per day is produced and installed. Six frames are already installed</t>
  </si>
  <si>
    <t>Kirt, who had the idea from the frame raising party and organised it, has to return home</t>
  </si>
  <si>
    <t>because Diego, his dog is (critically) sick</t>
  </si>
  <si>
    <t>It is hard work for everybody, but it is a lot of fun, with practical jokes etc...</t>
  </si>
  <si>
    <t>and some recreation: a small dinghy which resides in the shop get's cleaned and taken to the bay,</t>
  </si>
  <si>
    <t>047</t>
  </si>
  <si>
    <t xml:space="preserve">reintroducing Pancho </t>
  </si>
  <si>
    <t>The last frame gets constructed… and installed</t>
  </si>
  <si>
    <t>Leo rounds up the frame raising party and then it is time for a party in the workshop</t>
  </si>
  <si>
    <t xml:space="preserve">and a little regatta </t>
  </si>
  <si>
    <t>Several members  deliver their verdict: good crew, lots of fun and hard work</t>
  </si>
  <si>
    <t>for the "Spruce Goose" the biggest flying boat that ever existed</t>
  </si>
  <si>
    <t xml:space="preserve">Thom's last "Acorn to Arabella" prank </t>
  </si>
  <si>
    <t>Glenda and Bill say goodbye, with lot of fine memories</t>
  </si>
  <si>
    <t>Cleaning up the yard with Arnaud and Robert before leaving for the UK</t>
  </si>
  <si>
    <t>Presentation at the "Royal Ocean Racing Club" (RORC) the organiser of the Fastnet Race</t>
  </si>
  <si>
    <t>Introduction by Eddie Warden Owen</t>
  </si>
  <si>
    <t>History of TH and Albert Strange</t>
  </si>
  <si>
    <t>049</t>
  </si>
  <si>
    <t>048A</t>
  </si>
  <si>
    <t>048B</t>
  </si>
  <si>
    <t>Holliday with family and friends on a yacht in Turkey</t>
  </si>
  <si>
    <t>After the holiday Leo has a small operation on his face</t>
  </si>
  <si>
    <t>New volunteers Jack and Joe</t>
  </si>
  <si>
    <t>They start with making templates for the bow section frames</t>
  </si>
  <si>
    <t>Redesign the bow assembly</t>
  </si>
  <si>
    <t>Lofting the bow assembly  4 parts, originally there were 3</t>
  </si>
  <si>
    <t>The stem is removed</t>
  </si>
  <si>
    <t>Springing (opening up) the planks at the bow to make room to remove the bow assembly</t>
  </si>
  <si>
    <t>In between the kitchen gets a few improvements: drawers for more (dust free) storage</t>
  </si>
  <si>
    <t>They  got some new chicks , They get the Cecca treatment, She names them:</t>
  </si>
  <si>
    <t xml:space="preserve"> Nina (Simone), Tina (Turner), Joni (Mitchell), Janis (Joplin), Stevie (Nicks) and Dolly  (Parton)</t>
  </si>
  <si>
    <t>050</t>
  </si>
  <si>
    <t>Leo's story …</t>
  </si>
  <si>
    <t>Making the patterns for the stem/bow assembly</t>
  </si>
  <si>
    <t>Cecca wants a stand for a mirror, Leo "whips it up" in no time</t>
  </si>
  <si>
    <t xml:space="preserve">One of the parts serves as a lunch/diner table </t>
  </si>
  <si>
    <t>Sorting masses of bolts, screws, etc by Jack and Joe, 7 hours later and the end is (not quite) in sight</t>
  </si>
  <si>
    <t>rods bought to make the bolts for the bow assembly and some of the floor bolts</t>
  </si>
  <si>
    <t xml:space="preserve">new volunteer Rees </t>
  </si>
  <si>
    <t>051</t>
  </si>
  <si>
    <t>Dry fit of the complete bow assembly</t>
  </si>
  <si>
    <t>The bow assembly is ready to be fitted (there is only a graving piece to be fitted)</t>
  </si>
  <si>
    <t>New volunteer Rowan</t>
  </si>
  <si>
    <t>But, people are free to disagree and call it what they want."</t>
  </si>
  <si>
    <t xml:space="preserve">"She will have her original lead ballast keel, some planking, other re-used original timber, and various bits of hardware, as well as the continuity of looking </t>
  </si>
  <si>
    <t xml:space="preserve">like the same boat in any one given day. According to Lloyds, the Greeks (see ship of Theseus), the wooden-boat community, and myself, it will be the same boat! </t>
  </si>
  <si>
    <t>Leo  flies back to TH, Girlfriend Cecca arrives a few days later</t>
  </si>
  <si>
    <t>052</t>
  </si>
  <si>
    <t>repairing a shake with a graving piece</t>
  </si>
  <si>
    <t>New volunteer Renaud</t>
  </si>
  <si>
    <t>Fitting the bow assembly with felt between the parts</t>
  </si>
  <si>
    <t>When the bow section is dry fitted for the last time, a measurement is taken between</t>
  </si>
  <si>
    <t>the front of the stem and the back of the sternpost, The same measurement on the lofting</t>
  </si>
  <si>
    <t>floor and gives a difference of less than an eight of an inch (less than 3,2 mm)</t>
  </si>
  <si>
    <t>Drilling  the holes for the bolts in the bow assembly</t>
  </si>
  <si>
    <t>Counterboring the holes in the bow assembly</t>
  </si>
  <si>
    <t>At last Pancho befriends Cecca</t>
  </si>
  <si>
    <t>053</t>
  </si>
  <si>
    <t>Some of the crew are returning for this frame raising party.</t>
  </si>
  <si>
    <t>Leo gets help from a friend videographer</t>
  </si>
  <si>
    <t>Treenails are mass produced</t>
  </si>
  <si>
    <t>The first frames are installed, speed is slow but will pick up</t>
  </si>
  <si>
    <t>054</t>
  </si>
  <si>
    <t xml:space="preserve">Removing the transom </t>
  </si>
  <si>
    <t>Cecca has to leave mid Frame raising party</t>
  </si>
  <si>
    <t>1-Templating</t>
  </si>
  <si>
    <t>2-Rough cutting</t>
  </si>
  <si>
    <t>3-Planing and ticknessing</t>
  </si>
  <si>
    <t xml:space="preserve">4-Marking the futtocks </t>
  </si>
  <si>
    <t>5-Bevel cutting</t>
  </si>
  <si>
    <t>6-Assembling</t>
  </si>
  <si>
    <t>7-Cleaning up and marking the waterlines</t>
  </si>
  <si>
    <t>8-Installing</t>
  </si>
  <si>
    <t>Cutting the heel of the frame</t>
  </si>
  <si>
    <t>Dry fit the frame</t>
  </si>
  <si>
    <t>Mark and cut the pocket in the keel</t>
  </si>
  <si>
    <t>Drilling the holes for the screws that hold the heel of the frame in their place</t>
  </si>
  <si>
    <t>Securing the frame in it's place</t>
  </si>
  <si>
    <t>055</t>
  </si>
  <si>
    <t>Cutting the last frame it has extreme bevels</t>
  </si>
  <si>
    <t>Leo is working out the "fashion piece", it's the frame that holds the transom in it's place</t>
  </si>
  <si>
    <t>Trip to Port Townsend for extra live oak</t>
  </si>
  <si>
    <t>Mark up those pieces and raw cut them out</t>
  </si>
  <si>
    <t>Those slabs are to thick, they have to be resawn to fit the rest of pieces</t>
  </si>
  <si>
    <t>Time for a break, the whole team goes sailing on the schooner Martha</t>
  </si>
  <si>
    <t>The fashion pieces are assembled and will be installed after the frame raising party ends</t>
  </si>
  <si>
    <t>As in the first frame raising party  a regatta in small boats is organised</t>
  </si>
  <si>
    <t>Leo ordered a lot of timber from a mill in Suriname, that timber arrives at Edensaw in a container</t>
  </si>
  <si>
    <t>It contains "Wana" (for the planking), internal carpentry and cabinetry</t>
  </si>
  <si>
    <t xml:space="preserve"> "Angelique" for the stringers, beamshelves (Clamps),  sheer strake and the broads</t>
  </si>
  <si>
    <t>To say thanks, Leo makes a donation for the Edensaw Cancer foundation</t>
  </si>
  <si>
    <t>Edensaw helps with the unloading of the timber which Leo didn't buy trough them</t>
  </si>
  <si>
    <t>Edensaw also helps with putting the wood in a kiln</t>
  </si>
  <si>
    <t>Finn came up with a god idea: build an isolated extension to the kiln</t>
  </si>
  <si>
    <t>"Shut up Janis !"</t>
  </si>
  <si>
    <t xml:space="preserve">Back at TH the last frame is dry fitted, </t>
  </si>
  <si>
    <t>The last frame is installed, the whole crew is present</t>
  </si>
  <si>
    <t>For the first time, you can see the completed set of frames in one go</t>
  </si>
  <si>
    <t>Finn has bought a boat, is setting up a Youtube channel !</t>
  </si>
  <si>
    <t>056</t>
  </si>
  <si>
    <t>Likes Saylor the Labrador more than Pancho, Pancho is a bit jealous towards Cecca</t>
  </si>
  <si>
    <t>marking the rabbet on the stem, keel and stern</t>
  </si>
  <si>
    <t>Marking the cutwater</t>
  </si>
  <si>
    <t>bringing the stem to it's exact width</t>
  </si>
  <si>
    <t>The turnbuckle that hold stem and stern in place failed and is replaced by something stronger</t>
  </si>
  <si>
    <t>cutting half an inch deep on the rabbet line</t>
  </si>
  <si>
    <t>Pancho knows the where the camera is and is loves being in the picture</t>
  </si>
  <si>
    <t>Continuing cutting the stem (shaping the cutwater)</t>
  </si>
  <si>
    <t>marking and shaping the stem (cutwater)</t>
  </si>
  <si>
    <t>Planing the cutwater to the lines</t>
  </si>
  <si>
    <t>Making a cart to transport very long pieces of timber</t>
  </si>
  <si>
    <t>057</t>
  </si>
  <si>
    <t>058</t>
  </si>
  <si>
    <t>Short review in pictures of the project so far</t>
  </si>
  <si>
    <t>while Leo poses the question "Is Tally Ho still Tally Ho" and gives his ideas about it</t>
  </si>
  <si>
    <t>Pete and Cody, neighbours, come to help unload part of the timber that was drying in the kiln</t>
  </si>
  <si>
    <t>Roughing out the rabbet on the starboard side</t>
  </si>
  <si>
    <t>Roughing out the rabbet on the port side</t>
  </si>
  <si>
    <t xml:space="preserve">Before shaping the keel timber, Leo has to loft in the keel timber </t>
  </si>
  <si>
    <t xml:space="preserve">Cecca is back  and jumps in on coating the blank wood with boat soup </t>
  </si>
  <si>
    <t>Leo explains the whole process in detail</t>
  </si>
  <si>
    <t>He tries out a lipped adze, a traditional shipbuilders tool</t>
  </si>
  <si>
    <t>Leo makes a little bookstand for his hosts</t>
  </si>
  <si>
    <t>He installs a small piece of Purpleheart to fill a small void between the stem and the forefoot</t>
  </si>
  <si>
    <t>and becomes a part of the rabbet</t>
  </si>
  <si>
    <t>Another small piece of Purpleheart is glued in a void where keel and forefoot meet</t>
  </si>
  <si>
    <t>059</t>
  </si>
  <si>
    <t>060</t>
  </si>
  <si>
    <t>Rowan comes back for a week, he has been busy with building a "land yacht"</t>
  </si>
  <si>
    <t>Cecca sharps her knives on the Tomek</t>
  </si>
  <si>
    <t>Starting the cut of the stern assembly with a chainsaw</t>
  </si>
  <si>
    <t>Starts cutting the rabbet</t>
  </si>
  <si>
    <t>Using a batten to draw the rabbet on keel</t>
  </si>
  <si>
    <t>061</t>
  </si>
  <si>
    <t>Draws and cuts the rabbet on the sternpost</t>
  </si>
  <si>
    <t>Rowan starts with fairing the bottom of the frames on the inside</t>
  </si>
  <si>
    <t xml:space="preserve">Leo is cleaning up the fashion pieces </t>
  </si>
  <si>
    <t>Clamping a beam onto the sternpost to align the fashion pieces with the sternpost</t>
  </si>
  <si>
    <t>A notch will be cut into the sternpost to hold the heel of the fashion pieces</t>
  </si>
  <si>
    <t>Rowan has to leave, regrets it</t>
  </si>
  <si>
    <t xml:space="preserve">One of the fashion pieces fell of the boat when Leo was away, </t>
  </si>
  <si>
    <t>It broke one of the treenails and that has to be repaired</t>
  </si>
  <si>
    <t>At last the fashion pieces are installed</t>
  </si>
  <si>
    <t>Leo attaches battens outside the hull at the line that will hold the stringers to check for fairness</t>
  </si>
  <si>
    <t>He has to work out a solution how to bring the stringers into the hull</t>
  </si>
  <si>
    <t>Cecca helps out with dismantling the frame that held the tarps that protected the table</t>
  </si>
  <si>
    <t>Some frames must be adjusted slightly to their exact position</t>
  </si>
  <si>
    <t xml:space="preserve">Leo clamps a few battens the check the frames for fairness </t>
  </si>
  <si>
    <t>062</t>
  </si>
  <si>
    <t>doublecheck the position of the frames and move them when necessary</t>
  </si>
  <si>
    <t>scribing the second part of the beamshelves</t>
  </si>
  <si>
    <t>Cecca let the chickens walk of the beams</t>
  </si>
  <si>
    <t>cutting both scarphs and shaving them so they fit exactly their counterpart</t>
  </si>
  <si>
    <t xml:space="preserve">Dry fitting the beams </t>
  </si>
  <si>
    <t>Bolting and shaving the beams have to wait, because Cecca and Leo leave for the Holidays</t>
  </si>
  <si>
    <t>063</t>
  </si>
  <si>
    <t>As always Pancho steals the attention by giving a of her shows</t>
  </si>
  <si>
    <t>Duke explains that he lets the tree season for 2 to  years he can see what the it is going to do</t>
  </si>
  <si>
    <t>On the property is cabin dedicated to author Henry Thoreau</t>
  </si>
  <si>
    <t>Leo and Cecca are invited to visit the towboat company Mc Allister</t>
  </si>
  <si>
    <t>Leo and Cecca enjoy Christmas in New York</t>
  </si>
  <si>
    <t>and go for a trip with one of the ships, Leo even board the containership that has to be towed</t>
  </si>
  <si>
    <t>Off course the engine room gets a visit</t>
  </si>
  <si>
    <t>On top of the Empire State building</t>
  </si>
  <si>
    <t>Leo returns to Connecticut to oversee the milling of the logs</t>
  </si>
  <si>
    <t>Leo feels that this is the only place he could find timbers close to the original plans of TH</t>
  </si>
  <si>
    <t>The challenge now is, how to move that timber across the country to Sequim</t>
  </si>
  <si>
    <t>064</t>
  </si>
  <si>
    <t>065</t>
  </si>
  <si>
    <t>While in the UK, Leo revisits Pellew, nearly ready to be launched</t>
  </si>
  <si>
    <t>Q&amp;A from the UK</t>
  </si>
  <si>
    <t>Leo and Cecca return to the UK, to visit family and friends</t>
  </si>
  <si>
    <t>length over all 90 ft, oak on oak, bronze fastened, lead ballast</t>
  </si>
  <si>
    <t>066</t>
  </si>
  <si>
    <t>Quite a big and revealing interview with Luke Powell</t>
  </si>
  <si>
    <t>It is in need of a lot of cleaning and other work to get it going</t>
  </si>
  <si>
    <t>Leo get it working and thread the needed bolts to fasten the beamshelves</t>
  </si>
  <si>
    <t>The auger he will use to drill the holes for the scarph has a screw on he tip</t>
  </si>
  <si>
    <t xml:space="preserve">A retired firefighter, Marchall Moneymaker has contacted Leo to transport the white oak </t>
  </si>
  <si>
    <t>067</t>
  </si>
  <si>
    <t>Marshall stays for a few days and takes it upon himself to service the pipe threading machine</t>
  </si>
  <si>
    <t xml:space="preserve"> They have to twist about 25° between stern and midships</t>
  </si>
  <si>
    <t>When  the machine was taken apart he found out that a part was broken</t>
  </si>
  <si>
    <t>Leo contacted Keith Rucker (another youtuber) and sends him the broken parts</t>
  </si>
  <si>
    <t>from Connecticut to Sequim. He runs a cancer support charity "For 3 Sisters"</t>
  </si>
  <si>
    <t>For some time Leo tried to find a buyer for a Star sailboat and also tried to find a return load</t>
  </si>
  <si>
    <t>to the east coast for Marshall.  The star is sold to somebody from  Michigan</t>
  </si>
  <si>
    <t>and Marshall does the transport,</t>
  </si>
  <si>
    <t>After a good days work, the beamshelves are in</t>
  </si>
  <si>
    <t>Leo marks on each frame where the beamshelf has to sit</t>
  </si>
  <si>
    <t>He give the beamshelves a slight  curve on the outside (to fit into the curved frames</t>
  </si>
  <si>
    <t>Fairs the frames  where the beamshelves have to sit</t>
  </si>
  <si>
    <t>Mocks up with some thin timbers , so that he can exactly work out where the scarphs</t>
  </si>
  <si>
    <t>have to land on the frames  and cut the angle  on beamshelves where the meet at the bow</t>
  </si>
  <si>
    <t>He bends with a tackle the beamshelves one by one in their place and secures them with clamps</t>
  </si>
  <si>
    <t>When both beamshelves are set, he can clamp them together so that the first frames in the bow</t>
  </si>
  <si>
    <t>are not pushed open, further aft he as to pull the beamshelves out.</t>
  </si>
  <si>
    <t>068</t>
  </si>
  <si>
    <t>Putting the stern part of the beamshelves in place and twisting them</t>
  </si>
  <si>
    <t xml:space="preserve">reinstalls the threader and runs a test. </t>
  </si>
  <si>
    <t>It  runs ok, but there is slippage in the chuck.</t>
  </si>
  <si>
    <t xml:space="preserve">After sharpening the teeth of the dyes , there is no slippage anymore </t>
  </si>
  <si>
    <t>and delivers perfect threads, Leo bolts the front of the beamshelves together</t>
  </si>
  <si>
    <t>After that he works out a system to make bolts with heads to fix the beamshelves to all frames</t>
  </si>
  <si>
    <t>He makes a jig to hammer the heads on the bolts and with some heath it works fine</t>
  </si>
  <si>
    <t>He does not have a 3/8 dye to cut the threads onto the bolts</t>
  </si>
  <si>
    <t>And makes a threader with a regular dye</t>
  </si>
  <si>
    <t>Leo found a shipwright and he starts within a week</t>
  </si>
  <si>
    <t>069</t>
  </si>
  <si>
    <t>Continuing to make the bolts for the beamshelves, about a 100 are needed</t>
  </si>
  <si>
    <t>Cecca also threads bolts</t>
  </si>
  <si>
    <t>Enter the new shipwright: Pete Stein. Pete worked at the Western Flyer project for a long time</t>
  </si>
  <si>
    <t>First task: build a staircase to enter the boat</t>
  </si>
  <si>
    <t>Pete and Leo have been busy to set up everything to bolt the beamshelves to the frames</t>
  </si>
  <si>
    <t>The holes for the bolts are drilled and counter drilled at the outside</t>
  </si>
  <si>
    <t>and how to make a template for it</t>
  </si>
  <si>
    <t>The chickens and Pancho want their say in the procedure</t>
  </si>
  <si>
    <t>The beamshelves are bolted to the frames</t>
  </si>
  <si>
    <t>Leo  adjusts and marks the sheer batten and check it for fairness</t>
  </si>
  <si>
    <t>Before fastening the beamshelves the frames are put precise on their station</t>
  </si>
  <si>
    <t>The outside of the frames are checked for imperfections and plugged</t>
  </si>
  <si>
    <t xml:space="preserve">Cecca thinks that nobody knows her </t>
  </si>
  <si>
    <t>070</t>
  </si>
  <si>
    <t>New volunteer Patrick Kingshill, he starts out with threading bolts</t>
  </si>
  <si>
    <t>Leo explains the function of half dovetails</t>
  </si>
  <si>
    <t>Cecca is at it again in her particular funny way  to promote the YTchannel</t>
  </si>
  <si>
    <t xml:space="preserve">Leo explains that he uses two sources to make and place de deck structure: </t>
  </si>
  <si>
    <t>the plans and his own documentation of measurements and photo's</t>
  </si>
  <si>
    <t>The shipwrights who build TH followed the plans but not everywhere</t>
  </si>
  <si>
    <t>The forward companionway is built further aft than the plans and why they did it</t>
  </si>
  <si>
    <t>Patrick gets his hands on cutting the dovetails and notches as well</t>
  </si>
  <si>
    <t>071</t>
  </si>
  <si>
    <t>Start of a running joke "Pete, what are you doing"</t>
  </si>
  <si>
    <t>Patrick is sanding … but has his hands on the original butterfly hatch by cleaning it up</t>
  </si>
  <si>
    <t>Beautiful teak is visible again</t>
  </si>
  <si>
    <t xml:space="preserve">Cecca gives the keel a layer of "boat soup" </t>
  </si>
  <si>
    <t>Patrick fairs the bottom of the frames so that they can take the floors,</t>
  </si>
  <si>
    <t>They will be cast in bronze, but they have to make templates first</t>
  </si>
  <si>
    <t>and explains how they make templates</t>
  </si>
  <si>
    <t>Pete introduces his dog Backtrack</t>
  </si>
  <si>
    <t>As always, supervisor Pancho check if the work is of the highest quality</t>
  </si>
  <si>
    <t>072</t>
  </si>
  <si>
    <t>Continuing with making and installing deck beams, cutting the pockets for the carlings</t>
  </si>
  <si>
    <t>that handle has broken, which isn't normal, Some research point to a bacteria in the wood</t>
  </si>
  <si>
    <t>They unloaded the kiln and Edensaw brings it to the yard</t>
  </si>
  <si>
    <t>Problem, one log seems to be not white oak, Leo demonstrates what it does, it sucks water up</t>
  </si>
  <si>
    <t>As a result 18 half beams and one full beam have be replaced</t>
  </si>
  <si>
    <t>Cecca had to leave</t>
  </si>
  <si>
    <t>Pete (and Patrick) have started to make the stringers</t>
  </si>
  <si>
    <t>The crew starts to make the replacement beam</t>
  </si>
  <si>
    <t>The inside of the hull is faired to be ready for receiving the stringers</t>
  </si>
  <si>
    <t>cutting the dovetails in the replacement beams</t>
  </si>
  <si>
    <t>Patrick has learned a lot of boat terminology and demonstrates it</t>
  </si>
  <si>
    <t>He is now qualified from "Leo's dodgy boat school"</t>
  </si>
  <si>
    <t>and dry fitted on their line</t>
  </si>
  <si>
    <t>Patrick's time is up and has to leave</t>
  </si>
  <si>
    <t>073</t>
  </si>
  <si>
    <t>The scarphs of the stringers are made and dry fitted, drilled and bolted</t>
  </si>
  <si>
    <t>New volunteer Clark</t>
  </si>
  <si>
    <t>Pete  fastens the bilge stringers to the frames</t>
  </si>
  <si>
    <t>Clark hammers heads on bolts</t>
  </si>
  <si>
    <t>Leo corrects the bend in the carlings</t>
  </si>
  <si>
    <t>Leo  can now chop of the tops of the frames</t>
  </si>
  <si>
    <t>The top of the frames are cut with an angle so that penetrating water can flow away</t>
  </si>
  <si>
    <t>avoiding rot</t>
  </si>
  <si>
    <t>"What's going on Pete ?" chamfering a bevel into the bottom of the beams</t>
  </si>
  <si>
    <t>"What  are you doing Pete ?"</t>
  </si>
  <si>
    <t>The beams get a few coats of sealer and the dovetails are painted with red lead primer</t>
  </si>
  <si>
    <t>The beam shelves also get a few coats of sealer and the joints  a coat of red lead primer</t>
  </si>
  <si>
    <t>The deck structure is put in it's place and bolted to the beamshelves</t>
  </si>
  <si>
    <t xml:space="preserve">Carlings and half beams are screwed  in </t>
  </si>
  <si>
    <t>The project is now completely funded by donations, patreon etc</t>
  </si>
  <si>
    <t>074</t>
  </si>
  <si>
    <t>finishing the deck structure and routing a bead at the bottom of the beam shelves</t>
  </si>
  <si>
    <t xml:space="preserve">Leo starts working on the transom, he starts with parts of the original transom. </t>
  </si>
  <si>
    <t>He starts with cleaning up the boards, removing all sorts of things, shaving them</t>
  </si>
  <si>
    <t>and revealing beautiful wood underneath all the crap</t>
  </si>
  <si>
    <t>Only the two bottom boards remain and he has to source some other teak boards</t>
  </si>
  <si>
    <t>To repair all the holes he uses small parts of the original teak planking</t>
  </si>
  <si>
    <t>Leo comes home with enough new "old" teak boards</t>
  </si>
  <si>
    <t>Clark checks the small cutters on the planer and changes them if they are blunt</t>
  </si>
  <si>
    <t>The fashion piece and the stringers are faired in</t>
  </si>
  <si>
    <t>The teak boards are dry fitted and drilled and counterbored to hide the screws behind a plug</t>
  </si>
  <si>
    <t>075</t>
  </si>
  <si>
    <t>Only the bottom half of the original transom survived and is made of teak and Leo want to reuse it</t>
  </si>
  <si>
    <t>Leo want to varnish the transom and therefor he cannot use caulking. He uses splines</t>
  </si>
  <si>
    <t xml:space="preserve">The floors (brackets that hold the frames and the keel together) </t>
  </si>
  <si>
    <t>They will be cast out of bronze. To do that they have to make patterns</t>
  </si>
  <si>
    <t>"Pete what you're doing ?"</t>
  </si>
  <si>
    <t>Pete explains the whole process</t>
  </si>
  <si>
    <t>Leo explains why he chose bronze</t>
  </si>
  <si>
    <t>Pat Adams returns (was a member of both frame raising parties)</t>
  </si>
  <si>
    <t>Leo and Pat travel to Port Townsend foundry</t>
  </si>
  <si>
    <t>Pete Langley the owner of the foundry explains the process of bronze casting</t>
  </si>
  <si>
    <t>The furnace is ignited , the bronze is melted and poured</t>
  </si>
  <si>
    <t>After some cleaning up the first floor look beautiful</t>
  </si>
  <si>
    <t>A day later both floors are retrieved, brought to the yard and Clark starts to grind them down</t>
  </si>
  <si>
    <t>Clark even polishes them, there will be a lot of bling in the bilges</t>
  </si>
  <si>
    <t>076</t>
  </si>
  <si>
    <t>Making the bolts to connect the transom with the sternpost</t>
  </si>
  <si>
    <t>The sternpost and fashion pieces get a coat of red lead primer and bedding,</t>
  </si>
  <si>
    <t xml:space="preserve"> the splines only red lead primer</t>
  </si>
  <si>
    <t>On top of that the teak boards get small depression pressed , filled with a strand of caulking cotton</t>
  </si>
  <si>
    <t>screwed to the fashion pieces</t>
  </si>
  <si>
    <t>Meanwhile Pete is cutting and fairing the rabbet</t>
  </si>
  <si>
    <t>Leo shows how he depresses the gain on the boards with a ball peen hammer</t>
  </si>
  <si>
    <t>Pat is been working on the floors in the Port Townsend foundry</t>
  </si>
  <si>
    <t>After some initial problems, casting happens much faster</t>
  </si>
  <si>
    <t>When all the bolts and screws are fastened, Leo glues in plugs to hide the holes</t>
  </si>
  <si>
    <t>What is Pete doing ? Fairing the frames so they can line and mount the planks later</t>
  </si>
  <si>
    <t>Leo is  cutting and grinding the completed transom  down to its definite form</t>
  </si>
  <si>
    <t>Pancho overseas all the work of course</t>
  </si>
  <si>
    <t>077</t>
  </si>
  <si>
    <t>a detailed list of the terms is pinned to the top of the comment section</t>
  </si>
  <si>
    <t>Casting of the floors continues by Pete, Pat and Pat's son</t>
  </si>
  <si>
    <t>At the yard Bonny Adams, Pat's wife is grinding and polishing the floors</t>
  </si>
  <si>
    <t>She is a high school manufacturing teacher, she teaches metal, welding, etc</t>
  </si>
  <si>
    <t>Leo collects all the wrought iron knees</t>
  </si>
  <si>
    <t>Although the knees are in a reasonable condition Leo decides to cast them in bronze</t>
  </si>
  <si>
    <t>and starts making patterns, he explains how he is going to make those</t>
  </si>
  <si>
    <t>Meanwhile Clark continues to grind and fit the floors into the hull</t>
  </si>
  <si>
    <t>Making patterns for the knees continues</t>
  </si>
  <si>
    <t>Pete continues the fairing of all the frames</t>
  </si>
  <si>
    <t>His hilarious sense for humour shines when he says that he is building a mansion for Pancho</t>
  </si>
  <si>
    <t xml:space="preserve">but explains in detail what the goal of the fairing is </t>
  </si>
  <si>
    <t>Leo finishes a few knees patterns and announces that next week a new apprentice will join the crew</t>
  </si>
  <si>
    <t>This episode is dedicated to Dan McGuire who visited TH (episode 45) who passed away</t>
  </si>
  <si>
    <t>078</t>
  </si>
  <si>
    <t>Detailed index for the Tally Ho videos on Youtube</t>
  </si>
  <si>
    <t>Lining of the planking means that it is time to determine the placing of the planks</t>
  </si>
  <si>
    <t>Rosie joins in on the grinding of the floors</t>
  </si>
  <si>
    <t>For the lining out Leo needs a series of very long battens</t>
  </si>
  <si>
    <t>Because Leo has to many things to do, making the videos becomes hard</t>
  </si>
  <si>
    <t>However help is at hand: Charlie will visit TH a few days a week to film the progress</t>
  </si>
  <si>
    <t>But first the new member of the team has to be presented: Rosie</t>
  </si>
  <si>
    <t>Pete continues to fair the hull, he is now concentrating on the topsides</t>
  </si>
  <si>
    <t>and gradually helping out with the editing as well</t>
  </si>
  <si>
    <t>Tim Lee, from the Townsend  Shipwrights Co-op visits to give his advise</t>
  </si>
  <si>
    <t>They go through the original stock of planks and  photo's to get some idea how it was done originally</t>
  </si>
  <si>
    <t>They determine the place of the tuck line</t>
  </si>
  <si>
    <t>Tim is lead boatbuilder on Western Flyer and has lined it out</t>
  </si>
  <si>
    <t>The staircase is move aft, Backtrack (Pete's dog) immediately decides that is his rest spot</t>
  </si>
  <si>
    <t>and use a plank scale to determine the width of the planks</t>
  </si>
  <si>
    <t>Some staging is set up for easier access to the higher parts of the hull</t>
  </si>
  <si>
    <t>The staging is expanded around the complete hull</t>
  </si>
  <si>
    <t>079</t>
  </si>
  <si>
    <t xml:space="preserve">Making the patterns for the hanging knees, Leo explains what their task is </t>
  </si>
  <si>
    <t xml:space="preserve">Pat and Clark are not present </t>
  </si>
  <si>
    <t>2 new volunteers: David and  Matt</t>
  </si>
  <si>
    <t>How to fasten planks: TH was originally fastened with copper rivets</t>
  </si>
  <si>
    <t>Leo explains the different options and (as was original) choses for round copper rivets</t>
  </si>
  <si>
    <t>and how to make the rivet heads, If done manually it would be a time consuming labour</t>
  </si>
  <si>
    <t>He has enough copper bar stock to make all the rivets and tries out the press</t>
  </si>
  <si>
    <t>The machine delivers perfect rivets in no time and has a cutter to cut a rod to the exact length</t>
  </si>
  <si>
    <t>it takes 22 seconds to make a rivet</t>
  </si>
  <si>
    <t>Back to floors, when they fit into their station it is time to grinding the inside and polishing them</t>
  </si>
  <si>
    <t>The pattern making also continues</t>
  </si>
  <si>
    <t>A batch of new chickens has arrived they explore everywhere</t>
  </si>
  <si>
    <t>Pete is still fairing the frames and for and aft assemblies, however the end is in sight</t>
  </si>
  <si>
    <t>Is there a spy in the yard ( at 22:46 )</t>
  </si>
  <si>
    <t>Leo show why he can not use the old hanging knees (apart from the fact that they are made iron)</t>
  </si>
  <si>
    <t>There is a spy in the yard It's Alix from Acorn to Arabella</t>
  </si>
  <si>
    <t>080</t>
  </si>
  <si>
    <t>fairing of the stem and stern parts and rabbet continues</t>
  </si>
  <si>
    <t>Did Pancho flee into the bushes because there are to much chicken present ?</t>
  </si>
  <si>
    <t>Leo is waiting at the airfield to pick up Charlie who commutes from Seattle</t>
  </si>
  <si>
    <t>He arrives in his own small aeroplane, a Cessna 170, built in 1949</t>
  </si>
  <si>
    <t>It's named "Bessie", after his grandfathers cow was very reliable and very slow</t>
  </si>
  <si>
    <t>Leo installs battens so he can mark the position of every plank on the frames</t>
  </si>
  <si>
    <t>With the help of a (Dutch) ship engineer the research and decide which propeller, place</t>
  </si>
  <si>
    <t>and  size of the prop aperture TH will have</t>
  </si>
  <si>
    <t>He draws the contour of the aperture onto the sternpost following the plan</t>
  </si>
  <si>
    <t>and drills a series of small holes trough the sternpost</t>
  </si>
  <si>
    <t>It is going to be a feathering propeller, to minimize resistance when sailing, size about 22 inches</t>
  </si>
  <si>
    <t>and either a 3 or 4 bladed one</t>
  </si>
  <si>
    <t>After cutting out the aperture the void is grinded and shaved to the exact size</t>
  </si>
  <si>
    <t>Before finishing  the aperture Leo wants to bore the hole for the stern tube with a boring bar</t>
  </si>
  <si>
    <t>Then he uses a first boring bar to enlarge the hole further and does that from both sides of the post</t>
  </si>
  <si>
    <t>After that a second bigger boring bar is setup with a guide on each side of the stern assembly</t>
  </si>
  <si>
    <t>Looking trough the stern tube you can see the joint of the beamshelves at the stem of the boat</t>
  </si>
  <si>
    <t>The stern tube has to bored again at the time Leo receives the propeller tube and knows it's size</t>
  </si>
  <si>
    <t>Motorcycle</t>
  </si>
  <si>
    <t>The other job: relief bosun on Adix</t>
  </si>
  <si>
    <t>organising the wood stack</t>
  </si>
  <si>
    <t>scaffolding</t>
  </si>
  <si>
    <t>preparing to remove the deck</t>
  </si>
  <si>
    <t>Dumping fridges at recycling centre and roller-skates</t>
  </si>
  <si>
    <t>Pancho is aggressive/jealous</t>
  </si>
  <si>
    <t>removing deck planks and documenting construction details</t>
  </si>
  <si>
    <t xml:space="preserve">removing the last deck beams </t>
  </si>
  <si>
    <t>removing the chain plates</t>
  </si>
  <si>
    <t>removing the lower breast hook</t>
  </si>
  <si>
    <t>Trying to save the keel timber</t>
  </si>
  <si>
    <t>removing the top breast hook</t>
  </si>
  <si>
    <t>dilemma: replacing the keel timber ?</t>
  </si>
  <si>
    <t>2nd Visit to Robert d'Arcy boatbuilder</t>
  </si>
  <si>
    <t>Pancho takes possession of the keel timber</t>
  </si>
  <si>
    <t>using epoxy for the laminate</t>
  </si>
  <si>
    <t>Talk with John about Pilot cutters, the advantages of wooden boats versus steel or fiberglass</t>
  </si>
  <si>
    <t>construction of a framework inside the hull before the old keel can be removed</t>
  </si>
  <si>
    <t xml:space="preserve">the story of the vintage ship saw </t>
  </si>
  <si>
    <t>help from neighbour Andrea, digging some deep holes around the ship saw</t>
  </si>
  <si>
    <t>History revealed how and why  TH ran on a reef in Rorotonga</t>
  </si>
  <si>
    <t>correcting the mismatches on both sides or relofting the complete hull</t>
  </si>
  <si>
    <t>transfer the sheer line to the body plan using the measurements from the lofting floor</t>
  </si>
  <si>
    <t>transfer the half-bred widths to the body plan</t>
  </si>
  <si>
    <t>Makes  a guard for the top wheel of ship saw</t>
  </si>
  <si>
    <t>new volunteer Matheus, auto mechanic</t>
  </si>
  <si>
    <t>deepening the pit to be able to mount a second guard around the bottom ship saw wheel</t>
  </si>
  <si>
    <t>makes extra shelves for the wood stacks and helps out with a few other things as well</t>
  </si>
  <si>
    <t>laying the  futtocks on each other together to see if they fit</t>
  </si>
  <si>
    <t>establishing the centre line</t>
  </si>
  <si>
    <t>a handle to move the bevel of the ship saw manually</t>
  </si>
  <si>
    <t>installing a tree nail</t>
  </si>
  <si>
    <t>finishing the first frames</t>
  </si>
  <si>
    <t>makes jigs and other helpful parts to increase the speed of making frames</t>
  </si>
  <si>
    <t>marking the place of the centreline on the brace</t>
  </si>
  <si>
    <t>volunteering from Chris and Mike</t>
  </si>
  <si>
    <t>Raw cutting frames</t>
  </si>
  <si>
    <t>Servicing the ship saw</t>
  </si>
  <si>
    <t>Solving the problem with the uneven table of the ship saw</t>
  </si>
  <si>
    <t>Shoring up TH safely before travelling to the UK</t>
  </si>
  <si>
    <t>Revisiting Tethra, the restaurant cruise boat</t>
  </si>
  <si>
    <t>changes in the way the frames are assembled</t>
  </si>
  <si>
    <t>first use of the mallets James Wright made</t>
  </si>
  <si>
    <t>Announcement of the creation of a new Facebook group "Sampson Boat Co Friends"</t>
  </si>
  <si>
    <t>Housekeeping job, building a simple (!) set of shelves for the kitchen in a few hours time</t>
  </si>
  <si>
    <t>The shed gets an extension above the planing and assemble tables</t>
  </si>
  <si>
    <t>the frame braces are secured to the workshop</t>
  </si>
  <si>
    <t>The burgee (small flag) next to the ship saw is from the Albert Strange  Association</t>
  </si>
  <si>
    <t>Water in the ship saw pit (forgot to activate the pump)</t>
  </si>
  <si>
    <t>a sensor in the truck malfunctions, and is replaced by Leo himself</t>
  </si>
  <si>
    <t xml:space="preserve">update in the bunkroom; a couch, a little desk,  and a world map </t>
  </si>
  <si>
    <t>Friends bought Cecca and Leo a Christmas tree</t>
  </si>
  <si>
    <t>placing a frame precisely on the body plan with a jig to transfer the waterlines, etc</t>
  </si>
  <si>
    <t>A brand new track saw (from the Amazon wish list)</t>
  </si>
  <si>
    <t>installs and calibrates the planer</t>
  </si>
  <si>
    <t>using the track saw to saw a long straight side on the top  temporary top beam</t>
  </si>
  <si>
    <t>Heads of to Port Townsend to look at the timbers for the stem and stern (= the centreline)</t>
  </si>
  <si>
    <t>checks massive pieces of Purple Heart for the construction of the centreline</t>
  </si>
  <si>
    <t>The timbers for the centreline arrive by truck</t>
  </si>
  <si>
    <t>Before the front section can be installed, the Front centreline part has to be constructed</t>
  </si>
  <si>
    <t>While the crew continues making frames Leo prepares to make the stern assembly</t>
  </si>
  <si>
    <t>Hunter leaves, Kirt seals the planing table</t>
  </si>
  <si>
    <t>Leo makes the patterns for the stern assembly</t>
  </si>
  <si>
    <t>Kirt and Tim (a neighbour) service the ship saw removing some bearing play</t>
  </si>
  <si>
    <t>Leo finishes the templates for the Stern assembly and marks the waterlines, station lines, etc</t>
  </si>
  <si>
    <t>A local  donates 8 high power LED lamps</t>
  </si>
  <si>
    <t>Leo starts flattening the purple heart centrepieces</t>
  </si>
  <si>
    <t>Announcement of a frame raising party, extra volunteers are needed for 2 to 3 weeks</t>
  </si>
  <si>
    <t>Lots of snow clearing before the flattening of the sternpost cut can start</t>
  </si>
  <si>
    <t>When the stern assembly is removed, Finn helps out with the cutting of stern assembly parts</t>
  </si>
  <si>
    <t>When Leo explains the why and how he adapted the Stern knee, Pancho gets very annoying</t>
  </si>
  <si>
    <t>first dry fit of the stern assembly, discovers that the templates have expanded a bit over time</t>
  </si>
  <si>
    <t>The stern knee has to be adapted for the prop shaft and needed a lot of thought because at this</t>
  </si>
  <si>
    <t>Dry fit of the stern assembly in the boat</t>
  </si>
  <si>
    <t>Trip the Port Townsend Shipwrights Co-op to make the bolts for the stern assembly</t>
  </si>
  <si>
    <t>Last hole to drill is the  pilot hole for the prop shaft, This happens  in 4 parts</t>
  </si>
  <si>
    <t>put into the water and sailed by team members</t>
  </si>
  <si>
    <t>The production/installing of the frames continue</t>
  </si>
  <si>
    <t>Maintenance: change the blade of the ship saw</t>
  </si>
  <si>
    <t>Leo explains why and how he made pockets in de stern assembly</t>
  </si>
  <si>
    <t>One Leo's remarks while honouring the absent Kirt: Diego, his dog passed away</t>
  </si>
  <si>
    <t>The origins of little dinghy remains a mystery: a rumour says that it was a test in laminating</t>
  </si>
  <si>
    <t>Problems with the ship saw : part of the moving gear moves in it's bearing</t>
  </si>
  <si>
    <t>The bow assembly patterns are transferred to the Purple heart timbers and cut out</t>
  </si>
  <si>
    <t>3 Different compass planes: a traditional hand plane and two powered ones</t>
  </si>
  <si>
    <t>Some of the gear are needing repairs: a chainsaw and a power planer</t>
  </si>
  <si>
    <t>The bearing of the ship saw is temporary repaired with a few shims</t>
  </si>
  <si>
    <t>Transferring the lines onto the bow assembly parts</t>
  </si>
  <si>
    <t>The mast step needs some pockets cut out so that the already installed frames could slot into</t>
  </si>
  <si>
    <t>The mast step is dry fitted and trimmed where necessary</t>
  </si>
  <si>
    <t>The young chickens are transferred to the chicken coop</t>
  </si>
  <si>
    <t>Meanwhile Rowan and Renaud start processing old planks</t>
  </si>
  <si>
    <t>The frames of the centre section are getting screwed into the keel</t>
  </si>
  <si>
    <t>Cutting slots into the scarph joints and made wedges the fit into these slots</t>
  </si>
  <si>
    <t>The bow assembly is taken apart, a layer of tar is applied and piece by piece installed</t>
  </si>
  <si>
    <t>and when possible bolted immediately. Finally the bow assembly is finished,</t>
  </si>
  <si>
    <t>New futtocks are cut, to explain the team members how the processes work</t>
  </si>
  <si>
    <t xml:space="preserve">Team members are Rowan, Finn, Pat (Adams), Jordan, Joe,  Nadine, Julian, Matthew </t>
  </si>
  <si>
    <t>ASA has set up a crowdfunding page for Finn's travel expenses</t>
  </si>
  <si>
    <t>Briefing at the end of the first week, it started slow but speeded up considerably</t>
  </si>
  <si>
    <t>Interlude Nadine makes and serves a meal</t>
  </si>
  <si>
    <t>Interlude: Cecca discovers that one of the chickens, Janis is a boy (Rooster)</t>
  </si>
  <si>
    <t>and tidying up the yard</t>
  </si>
  <si>
    <t>Trimming the heel  and establishing the geometry of the frame</t>
  </si>
  <si>
    <t>Applying Red Lead paint and Dolphinite mixed with pine tar</t>
  </si>
  <si>
    <t>Running out of useable wood</t>
  </si>
  <si>
    <t>The kiln is build within a container, but thanks to the isolation, the kiln is to short</t>
  </si>
  <si>
    <t>The crew evaluates the working party, good memories everywhere</t>
  </si>
  <si>
    <t>check if the centreline is plum, level and true, put more props in to make it impossible to move</t>
  </si>
  <si>
    <t>sourcing the timber for the deck beams</t>
  </si>
  <si>
    <t>Trip to Bellingham to look at a boat who's deck beams are made from Oregon oak</t>
  </si>
  <si>
    <t>Checking is the use of "green" Oregon oak has splits, shakes after recent deck beam replacements</t>
  </si>
  <si>
    <t>Angelique for the stringers and beamshelf and the timber that didn't fit in the kiln</t>
  </si>
  <si>
    <t>Drilling small holes to the exact depth to establish the definitive form of the keel at each station</t>
  </si>
  <si>
    <t>Continues shaping the keel timber, cutting the rabbet</t>
  </si>
  <si>
    <t>then smoothing the shape of the sternpost/assembly with a power plane</t>
  </si>
  <si>
    <t>Hilarious plug for Leo's Facebook and Instagram pages by Cecca</t>
  </si>
  <si>
    <t>in preparation for making the templates for the cast bronze floors</t>
  </si>
  <si>
    <t>Mistake ? Leo drilled a shallow hole outside the pocket</t>
  </si>
  <si>
    <t>of the ship saw</t>
  </si>
  <si>
    <t>Next task is to install some big beams (beamshelves and bilge stringers) to connect the frames</t>
  </si>
  <si>
    <t>to each other, The beamshelf not only connects the frames but will support the deck beams</t>
  </si>
  <si>
    <t>Pancho (again) takes possession of the boat, she loves the camera</t>
  </si>
  <si>
    <t>Before installing the beamshelves and bilge stringers the frames must be faired and</t>
  </si>
  <si>
    <t>Inspecting the Angelique beams before scarping them together</t>
  </si>
  <si>
    <t>After selecting 4 beams Leo starts to draw and cut the scarph joints</t>
  </si>
  <si>
    <t>Performing a bend test to see how far these beams can take</t>
  </si>
  <si>
    <t>Leo and Cecca travel to New York for Christmas and go house sitting for friends</t>
  </si>
  <si>
    <t>While there he is hopefully going to mill white oak in Connecticut for the deck beams</t>
  </si>
  <si>
    <t>After arriving in New York Leo travels to Connecticut to visit New England Naval Timbers</t>
  </si>
  <si>
    <t>Leo has marked a series of logs and will go back to see them rough cut</t>
  </si>
  <si>
    <t>and seasoned enough to put in the boat pretty soon</t>
  </si>
  <si>
    <t>Pellew is 68 ft long, 18 ft beam, 10 ft draft, weighs 74 tons, mainsail 1400 square ft, rig about 80 ft</t>
  </si>
  <si>
    <t>Leo and Cecca return to the yard, a lot of clean-up and reinstalling the yard has to be done</t>
  </si>
  <si>
    <t>First task: finish the beamshelves, shaving to their definitive form and fastening</t>
  </si>
  <si>
    <t>He can't find the bronze bolts that he needs, but finds a old treading machine</t>
  </si>
  <si>
    <t>The blades of new Makita power planer can be re sharpened</t>
  </si>
  <si>
    <t>on hard wood that pulls the auger to fast. The screw has to be removed</t>
  </si>
  <si>
    <t>Leo is finishing the beamshelves Leo  tests how far one can twist the beams.</t>
  </si>
  <si>
    <t>Back to boatworks. Leo is going to try to lift the beamshelves into the boat</t>
  </si>
  <si>
    <t>rechecking and marking the sheer line on both sides of the hull</t>
  </si>
  <si>
    <t>Because the beamshelf sits under the sheer mark (They carry the deck beams on top)</t>
  </si>
  <si>
    <t>He also has to cut away  a small piece on the top of the shelves so that they meet on the centreline</t>
  </si>
  <si>
    <t>Announcement the Leo is looking for a  (payed) shipwright to speed things up</t>
  </si>
  <si>
    <t>Trying (and succeeding) to push the beam shelves apart further aft with an hydraulic ram</t>
  </si>
  <si>
    <t>Leo receives the box with the pipe threader back from Keith Rucker</t>
  </si>
  <si>
    <t>Leo starts to make the deck beam, explains what the constant camber is</t>
  </si>
  <si>
    <t xml:space="preserve">Leo select the flitches for the deck beams </t>
  </si>
  <si>
    <t xml:space="preserve">The deck beams are raw cut </t>
  </si>
  <si>
    <t>The raw cut deck beams are flattened and planed, Leo begins to mark the beams in their final shape</t>
  </si>
  <si>
    <t>Thee beams are cut with the ship saw in their final shape</t>
  </si>
  <si>
    <t>A first deck beam is presented at the spot where it will sit</t>
  </si>
  <si>
    <t>Meanwhile Patrick shaves and sands the deck beams to their final form</t>
  </si>
  <si>
    <t>Pete is raw cutting the half beams and the carlings</t>
  </si>
  <si>
    <t>Leo explains the different type of beams in the deck structure</t>
  </si>
  <si>
    <t>Leo explains why bronze floors</t>
  </si>
  <si>
    <t>Cecca shows (one of) her craft(s): making jewellery</t>
  </si>
  <si>
    <t xml:space="preserve">After the full beams are finished they make the carlings the half beams </t>
  </si>
  <si>
    <t>and cut the pockets for he half beams in beam shelve and carlings</t>
  </si>
  <si>
    <t>There is an issue, a deck beam has a discoloration and when Leo cut the dovetail a vinegary</t>
  </si>
  <si>
    <t>smell  was noticeable. Some time before Leo made a tool handle for a friend and</t>
  </si>
  <si>
    <t>Leo replaces the beam with one that hasn't any discoloration</t>
  </si>
  <si>
    <t>The dry fit of the deck structure is nearly finished, but why is the forward hatch not in the centre</t>
  </si>
  <si>
    <t>Cleaning  the yard before all the planking stock is delivered</t>
  </si>
  <si>
    <t>The planks are stacked in the yard. A box with ventilators is build around it</t>
  </si>
  <si>
    <t>The  goal, drying the wood slowly further</t>
  </si>
  <si>
    <t>Once in the hull the parts of the bilge stringers are  bolted together</t>
  </si>
  <si>
    <t xml:space="preserve">When all the deck beams are predrilled, the whole deck structure is taken down </t>
  </si>
  <si>
    <t>"What you are up to Clark ?" Sanding, wiping it down and take them in the workshop</t>
  </si>
  <si>
    <t xml:space="preserve">Now all the cross boards can be taken out </t>
  </si>
  <si>
    <t>and for the first time full view of the inside of the hull is revealed</t>
  </si>
  <si>
    <t>Visits Norm, who is an interesting character, 82 years old but very active</t>
  </si>
  <si>
    <t>After some problems with the mould with a floor in ready to be cast</t>
  </si>
  <si>
    <t>The second mould is successful and ready to be poured while the first  floor cools down</t>
  </si>
  <si>
    <t>The first floor has cooled enough and is removed from the mould</t>
  </si>
  <si>
    <t>until they fit into the hull</t>
  </si>
  <si>
    <t>Leo continues with the transom, taking it all apart, still plugging holes, sanding, etc</t>
  </si>
  <si>
    <t>Bronze bolts get a hammered head</t>
  </si>
  <si>
    <t>After drilling the through holes the transom is bolted permanently on the sternpost, and</t>
  </si>
  <si>
    <t>Meanwhile Clark keeps grinding the floors until they fit and gives a polished shine, more bling</t>
  </si>
  <si>
    <t xml:space="preserve">Wipes it down and applies a few coats of varnish </t>
  </si>
  <si>
    <t>With 3 of bronze floors dry fitted, Pancho can't wait to inspect them</t>
  </si>
  <si>
    <t>In this episode, Leo dives deep in the terminology of boatbuilding</t>
  </si>
  <si>
    <t>Clark is back (he had to fulfil his normal job for a while) and continues to grind floors</t>
  </si>
  <si>
    <t>A canvas maker from Australia has made a cover for the ship saw</t>
  </si>
  <si>
    <t>What is lining out, Leo explains</t>
  </si>
  <si>
    <t>Leo and Rosie make them</t>
  </si>
  <si>
    <t>but out of the blue a guy named geoff said he made a hydraulic press and dye to make rivet heads</t>
  </si>
  <si>
    <t>Leo unpacks the box, there is even  a package of Macaw food in it</t>
  </si>
  <si>
    <t>Making patterns for the knees, casting, grinding and polishing bronze floors and knees,</t>
  </si>
  <si>
    <t>Leo is making a template for the transom's final shape so it matches the rest of the hull</t>
  </si>
  <si>
    <t>Leo and Pete work close together to get everything right</t>
  </si>
  <si>
    <t>Designing a prop aperture is a complicated compromise</t>
  </si>
  <si>
    <t>The boring bar has itself quite a large dimension, so the first step needs to be drilled with an auger</t>
  </si>
  <si>
    <t>Finding the ships official numbers</t>
  </si>
  <si>
    <t>published</t>
  </si>
  <si>
    <t>discussing the errors made in Rarotonga when repairing the boat</t>
  </si>
  <si>
    <t>discussing possible corrections made in Rarotonga</t>
  </si>
  <si>
    <t>081</t>
  </si>
  <si>
    <t>New volunteer Will</t>
  </si>
  <si>
    <t>Pete Langley gives a tour of Port Townsend Foundry</t>
  </si>
  <si>
    <t>After the casting has cooled it is taken out of the mould, the excess bronze (risers, etc) is cut away,</t>
  </si>
  <si>
    <t>and wooden keel and counterbores the holes on the bottom of the keel</t>
  </si>
  <si>
    <t>He cuts some felt, paints the wooden parts (keel and frames) with a coat of red lead primer,</t>
  </si>
  <si>
    <t>In the end the puzzle get solved. Pancho, the supervisor, isn't happy about it: to much time lost</t>
  </si>
  <si>
    <t>Will was left out of solving the puzzle and nobody will tell him how to ...</t>
  </si>
  <si>
    <t>He gets frustrated and takes a drastic step … as a result Pancho has a new toy to destroy</t>
  </si>
  <si>
    <t>Back at the foundry, the first hanging knee gets casted</t>
  </si>
  <si>
    <t>transported to the yard grinded and polished (by Clark, mister polish)</t>
  </si>
  <si>
    <t>In the comments of last video a lot of question were asked about a mysterious hole in the prop</t>
  </si>
  <si>
    <t>until now. Leo installs that bolt now.</t>
  </si>
  <si>
    <t>The volunteers that helped with the casting had to leave, so new helpers had to instructed as well</t>
  </si>
  <si>
    <t>The first mould they do fails: the cope had to be redone</t>
  </si>
  <si>
    <t xml:space="preserve">The second try is successful, but Pete Langley has to work very hard to separate the core </t>
  </si>
  <si>
    <t>Then it is time to don fireproof clothing, light up the fire, melt and pour</t>
  </si>
  <si>
    <t>Meanwhile Pete is preparing to install the first series of floors by drilling holes trough the floors</t>
  </si>
  <si>
    <t xml:space="preserve">lays the felt over the painted wood,  places the bronze floor over it, drives bronze bolts </t>
  </si>
  <si>
    <t>trough floor and keel, mounts bronze washers and nuts and tightens them,</t>
  </si>
  <si>
    <t>The whole crew is intrigued ow to solve  a wooden puzzle somebody sent</t>
  </si>
  <si>
    <t>Leo continues with making patterns for the lodging knees and the breast hooks</t>
  </si>
  <si>
    <t>aperture, That hole is for one of the bolts to fix the stern assembly that couldn't be installed</t>
  </si>
  <si>
    <t>To cast the bigger floors, they had to make another flask</t>
  </si>
  <si>
    <t>To make the mould they have changed to a 3 pieces: Cope, Core and Drag</t>
  </si>
  <si>
    <t>Camera accident: blown over by the wind, filter damaged, removing it is not simple</t>
  </si>
  <si>
    <t>082</t>
  </si>
  <si>
    <t>The bronze works continues, at the yard and at the foundry, production has been speeded up.</t>
  </si>
  <si>
    <t>Everyone is busy with grinding and fitting knees and floors, or at the foundry, however Pete is</t>
  </si>
  <si>
    <t>drilling and bolting the floors to the wooden keel.</t>
  </si>
  <si>
    <t>Leo had to bend one of the knees al little bit</t>
  </si>
  <si>
    <t>After a few knee installs the process is changed a bit. First the inside of the kneei grinded and sanded</t>
  </si>
  <si>
    <t>Then the side were it touches the frames and deck beams are fitted including a little notch in the</t>
  </si>
  <si>
    <t>beam shelf to keep the rounded corner of the knee , avoiding a possible weak spot,</t>
  </si>
  <si>
    <t>Will is not present this week (he is NOT banned from yard when he cut the wooden puzzle ! That scene</t>
  </si>
  <si>
    <t>The rest of the team is either at the foundry making mould and pouring bronze, or at the yard</t>
  </si>
  <si>
    <t>grinding, sanding, polishing, except Matt who tripped and hurt his hand. There is a one handed job</t>
  </si>
  <si>
    <t>available: making copper rivets, all 4000 of them.</t>
  </si>
  <si>
    <t>in previous video was a joke) but will be back shortly.</t>
  </si>
  <si>
    <t>Rowan is back and helps out with grinding etc. Pancho doesn't like him very much</t>
  </si>
  <si>
    <t>The work at the foundry continues…</t>
  </si>
  <si>
    <t>grinding, sanding, polishing, except Matt who tripped and hurt his thumb. There is a one handed job</t>
  </si>
  <si>
    <t>seasonings of choice as the caption states)</t>
  </si>
  <si>
    <t>But first he gives the rabbet a coat of "boat soup" (Pine Tar, Turpentine, Boiled Linseed Oil and</t>
  </si>
  <si>
    <t>Meanwhile Pete is continuing to bolt the floors to the keel. However he last floor in the stern</t>
  </si>
  <si>
    <t xml:space="preserve">assembly cannot be bolted because the bolt interfere with the prop shaft. He has to fit </t>
  </si>
  <si>
    <t>Drifts or "Dumps" (= a sort of nail) to fix the floor to the keel.</t>
  </si>
  <si>
    <t>To finish the insides of the knees, after the grinding the knees are cleaned up with scotchbrite,</t>
  </si>
  <si>
    <t>sanding (from 800 to 3000 grid) and the polished with three different compounds.</t>
  </si>
  <si>
    <t xml:space="preserve">He also explains that the "wings" of the floors will be  fixed to the frames by rivets </t>
  </si>
  <si>
    <t>when the planks go on.</t>
  </si>
  <si>
    <t>At the end of this episode all of the floors are casted, as are 21 of 28 knees. The work at the foundry</t>
  </si>
  <si>
    <t>will come to an end very soon.</t>
  </si>
  <si>
    <t>Leo explains the process of fitting the knees to deck beams and frames</t>
  </si>
  <si>
    <t xml:space="preserve">Rosie explains and demonstrates the whole process of fitting a knee </t>
  </si>
  <si>
    <t>The bilge stringers are in and can be bolted to the frames</t>
  </si>
  <si>
    <t>083</t>
  </si>
  <si>
    <t>The last knees are produced at the foundry: only 3  lodging knees left to do</t>
  </si>
  <si>
    <t xml:space="preserve">The crew : David, Rowan and Leo </t>
  </si>
  <si>
    <t>The last mould is formed and they prepare to cast the last  two mouldings</t>
  </si>
  <si>
    <t>Only the grinding and polishing remains.</t>
  </si>
  <si>
    <t>Leo  customizes a gig for rivet making.</t>
  </si>
  <si>
    <t>(Part of) the holes to rivet the knees are drilled and counter sunk in the bronze by Matt</t>
  </si>
  <si>
    <t>Rosie gets a crash course in driving/handling the forklift, the rest of the crew looks on</t>
  </si>
  <si>
    <t xml:space="preserve">she passes from "Leo's Dodgy Driving School" </t>
  </si>
  <si>
    <t>The Yard is reorganised to make place for the next big task: preparing the planks</t>
  </si>
  <si>
    <t xml:space="preserve">The planer/thicknesser is brought into the yard and planing the planks can start </t>
  </si>
  <si>
    <t>You might think that was the plan, not so, they needed a bigger lunch table, Pancho likes it</t>
  </si>
  <si>
    <t>Pete and Clark bolt the last 3 floors to the wooden keel</t>
  </si>
  <si>
    <t>Leo works out a system to fasten the lodging knees, there is very little room between the deck beams</t>
  </si>
  <si>
    <t>He succeeds and the first lodging knee is fastened to the deck beam and beam shelve</t>
  </si>
  <si>
    <t>The bolts are treaded, greased and hammered into the place and fastened, another major job done.</t>
  </si>
  <si>
    <t xml:space="preserve"> Leo's dream:  "one day when I have a boatyard/workshop somewhere in the world I love to set up a</t>
  </si>
  <si>
    <t>facility to do castings on some scale"</t>
  </si>
  <si>
    <t>Daniel, an apprentice/employee of the Port Townsend Foundry will do the pour (his first ever)</t>
  </si>
  <si>
    <t>After the last pour and the casts are taken out of the moulds, the casting floor is cleaned up and</t>
  </si>
  <si>
    <t>the full crew assembles at sunset on the beach for a celebratory drink with (a few) bottles of Champagne.</t>
  </si>
  <si>
    <t>084</t>
  </si>
  <si>
    <t>Work continues on installing all hanging and lodging knees</t>
  </si>
  <si>
    <t>But there is still a lot of grinding and polishing to do</t>
  </si>
  <si>
    <t>Rosie is drilling holes into the knees and countersinking them also</t>
  </si>
  <si>
    <t>depending if they will be visible or not determines if they we be bolted or peened</t>
  </si>
  <si>
    <t>peened half inch copper rivets when both sides of the deck beam are visible</t>
  </si>
  <si>
    <t>half inch bronze bolts when only one side  is visible (through deck beams, beam shelve</t>
  </si>
  <si>
    <t>The knees are countersunk, the bolts/rivets fill this space so they are stronger</t>
  </si>
  <si>
    <t>Meanwhile, the planks are prepared for installing by shaving them flat</t>
  </si>
  <si>
    <t>Most of the planks are Wana, but there is series of Angelique planks as well</t>
  </si>
  <si>
    <t>These last ones will be used for the garboard, the broads, the sheer plank and maybe the second plank</t>
  </si>
  <si>
    <t>Pancho defeated, she cannot take a bite out of the plank wood</t>
  </si>
  <si>
    <t>is created and somebody collects it for use in his garden.</t>
  </si>
  <si>
    <t>Pete, Leo, Rosie and Rowan are installing the knees full time</t>
  </si>
  <si>
    <t>A few knees turned out to be to complicated to be poured in one piece, they were cast in two pieces</t>
  </si>
  <si>
    <t>and welded together by Pete Langley at Port Townsend foundry</t>
  </si>
  <si>
    <t>There is still some lining out to do, Leo starts with this job</t>
  </si>
  <si>
    <t>085</t>
  </si>
  <si>
    <t>Pete, Leo are hammering heads in bronze and copper bolts to fasten the knees to the deck beams,</t>
  </si>
  <si>
    <t>Leo explains:</t>
  </si>
  <si>
    <t>This is a centuries old technique used in shipbuilding</t>
  </si>
  <si>
    <t>While shaving the dust collector is attached to the planer/thicknesser, because a lot of saw dust</t>
  </si>
  <si>
    <t>And off course a Halloween scare has to be part of the video, organised by Pancho ?</t>
  </si>
  <si>
    <t>Pete explains why and how he anneals the top of the copper rivets</t>
  </si>
  <si>
    <t>The two breast hooks are also installed, Pete explains their function</t>
  </si>
  <si>
    <t>After a few days Matts thumb has healed and he helps  out with polishing one of the floors.</t>
  </si>
  <si>
    <t>Leo and crew take a week of, after all the bronze is installed</t>
  </si>
  <si>
    <t xml:space="preserve">Apart from a lot of "admin" (emails etc) Leo goes out for a ride on a Honda CT90 </t>
  </si>
  <si>
    <t>and enjoys a flight in "Bessy" over the Olympic peninsula</t>
  </si>
  <si>
    <t>When all the plank lines are marked on the frames, a template for the first plank is made</t>
  </si>
  <si>
    <t>and install plank in two separate sections of the hull.</t>
  </si>
  <si>
    <t>Leo starts half way up the hull (at the turn of the bilge) so that in a later stage two crews can make</t>
  </si>
  <si>
    <t>Meanwhile Rowan gives the frames a coat of "boat soup"</t>
  </si>
  <si>
    <t>The template is clamped on a plank and marked</t>
  </si>
  <si>
    <t>Making a template, transferring the template onto a board is a slow process, Pete, Matt an Rosie are</t>
  </si>
  <si>
    <t>bubble level. Pete explains the process</t>
  </si>
  <si>
    <t>When the transferring of the master lines is done, the crew starts polishing the knees (and floors)</t>
  </si>
  <si>
    <t xml:space="preserve">two frames most of the time. </t>
  </si>
  <si>
    <t>"butt joint" where the ends of two planks meet, the joint between the planks happens between</t>
  </si>
  <si>
    <t>Each plank has a bevel between the planks plus an extra bevel for the caulking. Leo explains</t>
  </si>
  <si>
    <t>by putting a curve on the blades</t>
  </si>
  <si>
    <t>of wood into the plank</t>
  </si>
  <si>
    <t>transferring the plank lines from the starboard to port side of TH using a piece of string and a</t>
  </si>
  <si>
    <t>Finally drilling the rivet holes and hammering the rivets in concludes this episode.</t>
  </si>
  <si>
    <t>086</t>
  </si>
  <si>
    <t>After a lot of fiddling with battens to define the master plank lines, they are scribed onto the frames</t>
  </si>
  <si>
    <t>one more time, and applying "renaissance wax" to keep the shine for a longer time</t>
  </si>
  <si>
    <t xml:space="preserve">David an Rowan have been matching a series of "butt blocks" that will be used to strengthen the </t>
  </si>
  <si>
    <t>and the back side of the plank have to be hollowed out so they fit perfectly upon the frames</t>
  </si>
  <si>
    <t>Finally the first plank is clamped to the frame and adjusted</t>
  </si>
  <si>
    <t>Leo has made some templates and is modifying two planes (a power plane and a hand plane)</t>
  </si>
  <si>
    <t>Also where the planks meet the stem rabbet have to be bevelled</t>
  </si>
  <si>
    <t>starts at the wrong side of the plank.</t>
  </si>
  <si>
    <t>After a few minor corrections at the stern end of the plank a coat of bedding compound is added</t>
  </si>
  <si>
    <t>While making the first planks Leo discovered a small fault on of the planks and grafted another piece</t>
  </si>
  <si>
    <t>with the help of a plank scale and a divider</t>
  </si>
  <si>
    <t>and the two planks (that form the first strake) are ready to be installed permanently</t>
  </si>
  <si>
    <t>When the master lines are marked the plank lines for the intermediate planks are also marked</t>
  </si>
  <si>
    <t>After hollowing the back side, Leo paint the back side of the planks with a coat of "boat soup", but</t>
  </si>
  <si>
    <t>Pete has cut out the first garboard plank</t>
  </si>
  <si>
    <t>the keel timber along the joint and filled up with a soft wood dowel (Leo uses  Cedar) to fill the hole</t>
  </si>
  <si>
    <t>When water trickles into the joints, the softwood will expand and closes any gaps</t>
  </si>
  <si>
    <t>deck. Also planking happens at both sides (starboard and backboard) of the boat to keep the load</t>
  </si>
  <si>
    <t>evenly spreaded and prevent deforming the hull.</t>
  </si>
  <si>
    <t>While cutting the first plank the plank deformed quite a bit, but it could easily be bent back in shape.</t>
  </si>
  <si>
    <t>and straight,</t>
  </si>
  <si>
    <t>This helps a lot: Leo does not have to make a template for each plank: one side is straight and after</t>
  </si>
  <si>
    <t xml:space="preserve"> measuring the plank he can cut the next plank and edge setting the plank afterwards</t>
  </si>
  <si>
    <t>After a (few) dry fits Pete is ready to install the first garboard: he paints the keel with red lead primer</t>
  </si>
  <si>
    <t>(to stop any bacterial growth and rot in the keel and frames),  puts a layer of pure dolphinite on the</t>
  </si>
  <si>
    <t>garboard, fits the plank and screws it into the keel</t>
  </si>
  <si>
    <t>is used for the rest of the planks,</t>
  </si>
  <si>
    <t xml:space="preserve">that holds up the stem is slowly sinking in the ground. Leo forgot to check for sagging when he made </t>
  </si>
  <si>
    <t>the first plank and has to correct that now before he screws/rivets the first plank</t>
  </si>
  <si>
    <t>To try out  this procedure Leo has to make a very long straight edge</t>
  </si>
  <si>
    <r>
      <rPr>
        <b/>
        <sz val="11"/>
        <color rgb="FFFF0000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the garboard and second plank are made from Angelique which is much stronger than Wana that</t>
    </r>
  </si>
  <si>
    <r>
      <rPr>
        <b/>
        <sz val="11"/>
        <color rgb="FFFF0000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planking happens in two parts: one from the bottom (the garboard) up and halfway up to the</t>
    </r>
  </si>
  <si>
    <t>The garboard is clamped down, checked for gaps and fastened by screws</t>
  </si>
  <si>
    <t>Leo adapts a circular saw so that it can saw rolling bevels. Because he uses a guide to cut the plank</t>
  </si>
  <si>
    <t>While Leo is adapting that circular saw, Pete and crew fit and install the second plank. At the stem</t>
  </si>
  <si>
    <t>the plank are "nibbed" (do not end at the rabbet) the next plank ("the first broad")fills down the gap</t>
  </si>
  <si>
    <t>between plank  and rabbet because one can not fasten a plank that ends with a point</t>
  </si>
  <si>
    <t xml:space="preserve">With the planking getting faster, the crew (who is engaged long time) begins to rotate jobs, some spare </t>
  </si>
  <si>
    <t>time etc. This helps the moral of the group enormously. As a result the spirit within the group is</t>
  </si>
  <si>
    <t>very high,</t>
  </si>
  <si>
    <t xml:space="preserve"> with lead and a piece of live oak and has  a  (hollow) tip at the  end,</t>
  </si>
  <si>
    <t xml:space="preserve">The use of it: peening the rivets. It is held by a crew member to keep the rivets head into its place while </t>
  </si>
  <si>
    <t>another crew member "peens" (= hammers) the other end flat  and fastens the plank to the frame.</t>
  </si>
  <si>
    <t>Rosie peens the rivets : for a few months jokes about "Rosie the rivetter" in the comments become</t>
  </si>
  <si>
    <t>a reality.</t>
  </si>
  <si>
    <t xml:space="preserve">Most of the planks are rivetted, but there are places where that can not be done: fastening in the keel </t>
  </si>
  <si>
    <t>small company that makes those type of screws: Fairwind Fasteners</t>
  </si>
  <si>
    <t>flat, he marks and shaves the caulking bevel seem into the plank and it is ready to be fitted,</t>
  </si>
  <si>
    <t xml:space="preserve">The individual planks are not long enough to cover the length of the boat. Somewhere the planks </t>
  </si>
  <si>
    <t>Butt Joints.</t>
  </si>
  <si>
    <t>only has to shave a little bit more to get the plank flat.</t>
  </si>
  <si>
    <t xml:space="preserve">Leo demonstrates the accuracy of a bevel cut with a bevel gauge, shaves the sawing marks off, </t>
  </si>
  <si>
    <t>checks for fairness, shaves the caulking seem and both and seems, a next plank is ready to be fitted.</t>
  </si>
  <si>
    <t>At the end of two weeks planking 12 planks are fastened on the boat out of 2x28 planks.</t>
  </si>
  <si>
    <t>but before the garboard can go on the stop waters have to be installed.</t>
  </si>
  <si>
    <t>Stop waters are installed where a joint from the centreline crosses the rabbet. A hole is drilled trough</t>
  </si>
  <si>
    <t>Because the stem is not yet bolted to the breast hooks it sags a little bit over time because the big pole</t>
  </si>
  <si>
    <t xml:space="preserve"> (the not straight edge that is) this cannot be done by the big ship saw.</t>
  </si>
  <si>
    <t>He wares a self designed plastic diaper because he has to sit in the rain for hours</t>
  </si>
  <si>
    <t xml:space="preserve">and dead woods. These fastenings have to be screwed by 3 inch long, bronze, screws. Leo has found a </t>
  </si>
  <si>
    <t xml:space="preserve">After a first cut with the adapted circular saw with the correct level of bevelling, shaving it completely </t>
  </si>
  <si>
    <t>need to  be joined, Leo uses "Butt Joints" instead of scarfing a joint. Leo explains why he prefers</t>
  </si>
  <si>
    <t>The cost of the bronze : sales tax included the whole operation came down to +- 33000 Us dollar.</t>
  </si>
  <si>
    <t>or at +- 700 US dollar per item (knees, floors, breast hook)</t>
  </si>
  <si>
    <t xml:space="preserve">Pete explains his (slightly) different method of making planks. The main difference, he uses his own </t>
  </si>
  <si>
    <t>circular saw without a rolling bevel edger. He changes the setting when there is a need for. He</t>
  </si>
  <si>
    <t>087</t>
  </si>
  <si>
    <t>One of the tools that was made "dolley" (UK)/ "buck" (US), it is a heavy piece of metal tubing filled</t>
  </si>
  <si>
    <t>Rowan, the always funny one dresses up specially to take the first turn in holding up the dolley.</t>
  </si>
  <si>
    <t>Back in de USA, Leo gives a tour of the workshop, yard, the boat and the works so far</t>
  </si>
  <si>
    <t>he chosed. These sections are mixed with other scenes of the planking going on, the making of a</t>
  </si>
  <si>
    <t>second staircase, the making and installing of a butt block, etc.</t>
  </si>
  <si>
    <t>Engine section 1: Leo explains why TH will have an engine, what engine TH had in 1910 and the</t>
  </si>
  <si>
    <t>many engines it had in its life</t>
  </si>
  <si>
    <t>Planking scene 1: Leo and Pete cutting a series of planks, templates etc</t>
  </si>
  <si>
    <t>another plank, Rosie makes and installs (with the help of Leo) a butt block</t>
  </si>
  <si>
    <t>many options to repair it on the go, The simplest reliable, safest  engine is a diesel engine, but</t>
  </si>
  <si>
    <t>there are drawbacks too.</t>
  </si>
  <si>
    <t>Engine section 3 : Various types of energy: Petrol, diesel, wind, electric. The electric option needs special</t>
  </si>
  <si>
    <t>ways to generate it: solar power or a (diesel) generator set plus batteries,</t>
  </si>
  <si>
    <t>that won't work. An engine needs to be easy to be maintained/repaired while out on the sea,</t>
  </si>
  <si>
    <t>through the bow and make filler pieces to fit between the breast hooks, the stringers/beam shelves</t>
  </si>
  <si>
    <t>and the stem.</t>
  </si>
  <si>
    <t>Planking scene 4 :Planks are getting installed. Leo turns his attention to the bolts that tie the bow</t>
  </si>
  <si>
    <t xml:space="preserve">researching this Leo and his engineer came across a Beta Marine parallel hybrid system: it is </t>
  </si>
  <si>
    <t>Planking scene 5 : More planks are getting cut and Pancho at last</t>
  </si>
  <si>
    <t>Engine section 5 : Conclusion</t>
  </si>
  <si>
    <t>088</t>
  </si>
  <si>
    <t>Planking scene 2 : David pulls out a rivet : it won't fit in a bronze floor, the hole is to small, Pete cuts</t>
  </si>
  <si>
    <t xml:space="preserve">Engine section 2 : Engine reliability, Weather (Luff) side,  Lee side, an engine needs to "simple" with </t>
  </si>
  <si>
    <t>Planking scene 3 : Rowan and David make a second staircase for the front of the boat's scaffolding</t>
  </si>
  <si>
    <t>A second redundant system is needed: on a small boat hat can be oars but on a large cruising boat</t>
  </si>
  <si>
    <t>and the breast hooks together : He has ample tolerance to drill holes from the inside of the boat</t>
  </si>
  <si>
    <t xml:space="preserve">Engine section 4 : A diesel engine, Leo's choice fell on a Beta Marine set, which has a simple Kubota </t>
  </si>
  <si>
    <t xml:space="preserve">engine. Also he considers the need for electricity in the boat: lights, appliances, bilge pump, etc. While </t>
  </si>
  <si>
    <t>equipped with two electric 20 Kw generators mounted on the prop shaft. Those generators are also</t>
  </si>
  <si>
    <t>electric motors and can use the batteries to drive the prop shaft.</t>
  </si>
  <si>
    <t>team from halfway up to the top of the hull. Pete is in charge of the "bottom team", Leo for the other</t>
  </si>
  <si>
    <t>half.</t>
  </si>
  <si>
    <t>Pete and Leo do all the cutting and finishing of the planks,</t>
  </si>
  <si>
    <t xml:space="preserve">the action. Holes are drilled trough plans and frames The rivets made by Matt (see episode 82) are </t>
  </si>
  <si>
    <t>and getting "peened" at the inside of the hull</t>
  </si>
  <si>
    <t xml:space="preserve">Clench rings are nowhere to be found: Leo even tried to make castings of them but that process is to </t>
  </si>
  <si>
    <t>for machining stuff. His father has a business that runs a specialised CNC machine that can make</t>
  </si>
  <si>
    <t>those rings. Leo has already received 500  perfect clench rings and more are on their way to TH.</t>
  </si>
  <si>
    <t>After cutting a plank, it is shaved plat and gets a "caulking bevel". In a later stage the void between</t>
  </si>
  <si>
    <t>planks will be caulked with cotton and oakum. After a dry fit, some "boat soup" on the inside</t>
  </si>
  <si>
    <t>the plank gets fastened on the frames, bow and transom,</t>
  </si>
  <si>
    <t>Danny, Matts younger brother has joined the team, both love working with wood, camping etc.</t>
  </si>
  <si>
    <t>a coat of boat soup and fitted with copper rivets,</t>
  </si>
  <si>
    <t>Disaster: Danny's truck head gasket has blown and he has not enough money to get it repaired.</t>
  </si>
  <si>
    <t xml:space="preserve">  Leo asked some advice from somebody he knew but David decided instead coming out, bring his twin</t>
  </si>
  <si>
    <t>brother Daniel with and do the repair themselves. Half a day later the truck is up and running again.</t>
  </si>
  <si>
    <t xml:space="preserve">There are some new tools around: the bucking bar gets new and better versions, even some clamps </t>
  </si>
  <si>
    <t>which makes the work easier and faster. Leo explains the different tools.</t>
  </si>
  <si>
    <t>Planking goes on …</t>
  </si>
  <si>
    <t>Rosie makes butt blocks and fits them on the back side of the butt joints, she explains the full process</t>
  </si>
  <si>
    <t>(and what she's up to in her spare time)</t>
  </si>
  <si>
    <t>Rowan, chicken in his arm explains what he is doing in his spare time and his main tasks on the</t>
  </si>
  <si>
    <t>Project at the moment: together with Pete making bronze bolts and bolting  the knees to the frames.</t>
  </si>
  <si>
    <t>Pete is doing.</t>
  </si>
  <si>
    <t>Speaking of Pete: When Leo wanted to ask him he had already disappeared, so Leo has to explain what</t>
  </si>
  <si>
    <t>for the standing rigging that will support the mast.</t>
  </si>
  <si>
    <t>"The Pancho show": Once again she demonstrates that she is the star of the show. She even tries to</t>
  </si>
  <si>
    <t>pick pocket her subjects.</t>
  </si>
  <si>
    <t xml:space="preserve">David's activities are painting, cabinetry. He even found a local job that he can combine with his </t>
  </si>
  <si>
    <t>volunteer work on TH</t>
  </si>
  <si>
    <t xml:space="preserve">shown. </t>
  </si>
  <si>
    <t>While the weather changes from rain to snow, in a series of scenes all the different activities are</t>
  </si>
  <si>
    <t>One of the chickens found a way to enter the boat.</t>
  </si>
  <si>
    <t>089</t>
  </si>
  <si>
    <t xml:space="preserve"> Planking continues. Two teams work simultaneously: one team from the bottom up, the other</t>
  </si>
  <si>
    <t>Leo tries to explains the riveting process but is interrupted by Pancho who wants to take part of</t>
  </si>
  <si>
    <t>nailed  a copper "clench ring" goes on top the rivet, it is cut to a certain length,</t>
  </si>
  <si>
    <t>slow an to costly. At the last moment he gets in contact with Karl Smith who offered his help in the past</t>
  </si>
  <si>
    <t>The Olympic peninsula is a favourite place do all this fun stuff.</t>
  </si>
  <si>
    <t>Meanwhile (and continuously) planks are being cut, shaved, dry fitted, corrected, getting caulking bevels,</t>
  </si>
  <si>
    <t>Why no air hammers or mechanical riveters are applied, stays a mystery,,,</t>
  </si>
  <si>
    <t xml:space="preserve">Leo explains why he changed the plan to rivet the hanging knees trough the planking frame and knee </t>
  </si>
  <si>
    <t>by bolting them instead. That happens on all hanging knees, except the 6 (2 x 3) knees where the</t>
  </si>
  <si>
    <t xml:space="preserve">chain plates will be installed. The chain plates are situated at the outside of the hull and are needed </t>
  </si>
  <si>
    <t>David cleans trims the felt paper between frames, knees and floors when they are fastened.</t>
  </si>
  <si>
    <t>Roughly 1/3rd of the planking is done.</t>
  </si>
  <si>
    <t>TH is 111 years old now !</t>
  </si>
  <si>
    <t xml:space="preserve">This episode concentrates most around Pete Stein, a professional shipwright who is working with Leo on </t>
  </si>
  <si>
    <t>Pete's boat is a "Truant" developed and build at the "Northwestern School of Wooden Boatbuilding"</t>
  </si>
  <si>
    <t xml:space="preserve">Pete's workshop is situated in Port Townsend, next to the "Port Townsend Shipwrights Co-Op" and </t>
  </si>
  <si>
    <t>actually the first building that they build on site.</t>
  </si>
  <si>
    <t xml:space="preserve">At the Port Townsend Shipwrights Co-Op the restauration of the Western Flyer takes place, </t>
  </si>
  <si>
    <t>Planking continues</t>
  </si>
  <si>
    <t>The episode concludes with Leo giving a short resume: 31 planks are installed, out of +-106 needed.</t>
  </si>
  <si>
    <t>Pete's story, second part: from the age of 17 for 5 years he travelled al over the USA as a Hobo</t>
  </si>
  <si>
    <t>Interruption, Matt Makes a series longer rivets, so they can be used to rivet the floors as well.</t>
  </si>
  <si>
    <t>Pete's story, second part: Pete's prank</t>
  </si>
  <si>
    <t>General scenes of different activities at the yard</t>
  </si>
  <si>
    <t>And Pancho is present, she climbs the stairs</t>
  </si>
  <si>
    <t>Pete explains what he is doing, working on the "broads" the lower 7 planks and why he switched from</t>
  </si>
  <si>
    <t>Angelique to Wana. (it was planned that way)</t>
  </si>
  <si>
    <t>Leo tells the story about the shipwright tool chest from Jake Jacobson who passed away recently</t>
  </si>
  <si>
    <t>and put them in a big toolchest and loaned to aspirant shipwrights</t>
  </si>
  <si>
    <t>090</t>
  </si>
  <si>
    <t>TH. The crew have a few days off for New Year and were invited on Pete's boat in Port Townsend</t>
  </si>
  <si>
    <t>for a sail trip.</t>
  </si>
  <si>
    <t>Leo pays a short visit and has a chat with Tim Lee about bedding the seems between planks</t>
  </si>
  <si>
    <t>Two members of the boatbuilding community in the Northwest collected his tools</t>
  </si>
  <si>
    <t>Rosie is selected as the first recipient of the chest.</t>
  </si>
  <si>
    <t>Pete's accident …</t>
  </si>
  <si>
    <t>He shares the building with two other companies: "Compass woodwork" and "Golden hour upholstery",</t>
  </si>
  <si>
    <t>Basic rigs are described with two or three words (list follows)</t>
  </si>
  <si>
    <t>Bermudan (or Marconi)</t>
  </si>
  <si>
    <t>Gaff</t>
  </si>
  <si>
    <t>Lug</t>
  </si>
  <si>
    <t>Gunter</t>
  </si>
  <si>
    <t>Lateen</t>
  </si>
  <si>
    <t>Sprit</t>
  </si>
  <si>
    <t>Swing</t>
  </si>
  <si>
    <t>1-Type of sail</t>
  </si>
  <si>
    <t>Freedom</t>
  </si>
  <si>
    <t>Sloop (1 main, 1 head sail)</t>
  </si>
  <si>
    <t>Cutter (1 main, more head sails)</t>
  </si>
  <si>
    <t xml:space="preserve">  Masthead Sloop</t>
  </si>
  <si>
    <t xml:space="preserve">  Fractional Sloop</t>
  </si>
  <si>
    <t>Ketch</t>
  </si>
  <si>
    <t>Yawl</t>
  </si>
  <si>
    <t>Two masted Lugger</t>
  </si>
  <si>
    <t>Drawn in 1909 by Albert Strange</t>
  </si>
  <si>
    <t>TH  is clearly a Gaff Cutter</t>
  </si>
  <si>
    <t>Boom</t>
  </si>
  <si>
    <t>Mainsail</t>
  </si>
  <si>
    <t>Throat halyard</t>
  </si>
  <si>
    <t>Peak halyard</t>
  </si>
  <si>
    <t>3 jib sails depending on wind conditions</t>
  </si>
  <si>
    <t>Foresail/ Staysail can be exchanged to a Reaching Foresail/ Staysail</t>
  </si>
  <si>
    <t>TH has 5 Headsails, only 2 will be flown at the same time</t>
  </si>
  <si>
    <t>Headsail sheets</t>
  </si>
  <si>
    <t>Mainsail sheet</t>
  </si>
  <si>
    <t>2a- number of sails: single mast</t>
  </si>
  <si>
    <t>2b- number of sails: multiple mast (first mast is higher than the second (mizzen) mast)</t>
  </si>
  <si>
    <t>3b- Rig components</t>
  </si>
  <si>
    <t>Foot</t>
  </si>
  <si>
    <t>Luff</t>
  </si>
  <si>
    <t>Leech</t>
  </si>
  <si>
    <t>Head (for a Gaff sail)</t>
  </si>
  <si>
    <t>3c- Names of the sail sides</t>
  </si>
  <si>
    <t>3d- Names of the sail corners</t>
  </si>
  <si>
    <t>Tack</t>
  </si>
  <si>
    <t>Clew</t>
  </si>
  <si>
    <t>Head (triangular sail)</t>
  </si>
  <si>
    <t>Topsail</t>
  </si>
  <si>
    <t>Jackyard Topsail (Topsail with spars)</t>
  </si>
  <si>
    <t>3e- Mast and standing rig</t>
  </si>
  <si>
    <t>Pole mast</t>
  </si>
  <si>
    <t>Shrouds</t>
  </si>
  <si>
    <t>Chain plates</t>
  </si>
  <si>
    <t>Spreaders</t>
  </si>
  <si>
    <t>Throat (Gaff sail)</t>
  </si>
  <si>
    <t>Peak (Gaff sail)</t>
  </si>
  <si>
    <t>Stem</t>
  </si>
  <si>
    <t>Bowsprit</t>
  </si>
  <si>
    <t>Topping lifts</t>
  </si>
  <si>
    <t>4a- Sean Rankins (NW Sails &amp; Canvas Inc)</t>
  </si>
  <si>
    <t>4b- Marine Architect Jim Franken</t>
  </si>
  <si>
    <t>Mast replaced ?</t>
  </si>
  <si>
    <t>Same (shortened) mast with fitted topmast plus a new Jackyard topsail and a new Flying Jib</t>
  </si>
  <si>
    <t>Jim Franken Design</t>
  </si>
  <si>
    <t>Detailed plans for the individual sails, cloth needed, hardware needed, detailed rigging, etc</t>
  </si>
  <si>
    <t>So that all the parts of rigging, hardware and sails are produced they will fit together</t>
  </si>
  <si>
    <t>Why drawing up the plans now ? To be able to order the sail cloth, so the sailmakers can begin make</t>
  </si>
  <si>
    <t xml:space="preserve"> the sails between other work (estimated cost § 10,000 imported from Europe) and probably distributed</t>
  </si>
  <si>
    <t>In this episode Leo goes over (nearly) all types of sailing boats, sail configurations and discusses</t>
  </si>
  <si>
    <t>the sail plan for Tally-Ho.</t>
  </si>
  <si>
    <t>Crab claw</t>
  </si>
  <si>
    <t>3a- A look at  Tally Ho's sail plan</t>
  </si>
  <si>
    <t>Traveller (moveable ring to which the tack of a jib is connected on the bowsprit)</t>
  </si>
  <si>
    <t>World wide Consulting to recreate TH's adapted sail plan for the Fastnet Race</t>
  </si>
  <si>
    <t xml:space="preserve">Leo  concludes this episode with a (detailed review)review of the new drawn sail plan, its </t>
  </si>
  <si>
    <t>possibilities for light and heavy weather (including a big Spinnaker)</t>
  </si>
  <si>
    <t>The top mast can be brought down, to reduce the height of the rig</t>
  </si>
  <si>
    <t>added the running backstays (were not shown on the original sail plan)</t>
  </si>
  <si>
    <t>between several lofts.</t>
  </si>
  <si>
    <t>In this episode Leo explaines in three animated illustrations the reasons which enginesystem(s)</t>
  </si>
  <si>
    <t>Once all the faulty deck beams are replaced,  the crew attempts to bring the stringer inside the hull</t>
  </si>
  <si>
    <t>106 planks in total are needed, 38 are installed at the begin of the video</t>
  </si>
  <si>
    <t>Planks are installed in 2 groups: bottom to half way up an halfway up to the top. This happens on</t>
  </si>
  <si>
    <t>both sides of the boat switching sides after every "strake"  to keep the load on the frames equal</t>
  </si>
  <si>
    <t>The crew is becoming very fast in riveting the planks that some of them now are trained to cut planks too.</t>
  </si>
  <si>
    <t>General views of planking activities</t>
  </si>
  <si>
    <t>Leo carries out some tests with a single rivet until it breaks</t>
  </si>
  <si>
    <t>First a sheer test with 770 lbs (350 Kg), 900 lbs (408 Kg) and 1200 lbs (544 Kg) The rivet takes it</t>
  </si>
  <si>
    <t xml:space="preserve">Next test:  a rivet in tension with 770 lbs (350 Kg), 900 lbs (408 Kg) and 1200 lbs (544 Kg)  </t>
  </si>
  <si>
    <t>The rivet even survives the drop test</t>
  </si>
  <si>
    <t>They carried out several test on multiple rivets</t>
  </si>
  <si>
    <t>at 4000 lbs (1815 Kg)</t>
  </si>
  <si>
    <t>Planks are cut to size, shaved top and bottom, hollowed on the backside. The top side of the plank gets</t>
  </si>
  <si>
    <t>a bevel to make room for the caulking (corking) after all the planks are installed</t>
  </si>
  <si>
    <t>The video gives the process in full</t>
  </si>
  <si>
    <t>The last thing that happens before the plank is installed is tracing a line 1 inch from the edge</t>
  </si>
  <si>
    <t>of the plank where to drill and install the rivets</t>
  </si>
  <si>
    <t>Before the planks go on, fairing of the planks one more time is carried out</t>
  </si>
  <si>
    <t xml:space="preserve">He also explains why he uses narrow planks </t>
  </si>
  <si>
    <t xml:space="preserve">Last minute repair on a frame: to remove some sap wood and a bark inclusion a block is glued </t>
  </si>
  <si>
    <t>and clamped in place</t>
  </si>
  <si>
    <t>Also shown in the video is the detailed work that goes on to the joint of two planks</t>
  </si>
  <si>
    <t>Rosie cuts her first plank</t>
  </si>
  <si>
    <t>Pancho, as usual, inspects the work from every angle, even from the top of the roof of the work shop</t>
  </si>
  <si>
    <t>Matt fills and glues screw holes with small pieces of wood on the frames so that water cannot get in</t>
  </si>
  <si>
    <t>Because all the caulking (corking) bevels are the same, a router jig in developed</t>
  </si>
  <si>
    <t>091-1</t>
  </si>
  <si>
    <t>091-2</t>
  </si>
  <si>
    <t>Planking continues with several activities: cutting a plank, 1st fitting, marking and correcting the</t>
  </si>
  <si>
    <t>fit of the plank into the rabbet The happens on both sections (top and bottom part) by the two</t>
  </si>
  <si>
    <t>planking crews. Leads are Pete for the bottom half and Leo for the top half.</t>
  </si>
  <si>
    <t>TH get its plank symmetrically on both sides of the hull</t>
  </si>
  <si>
    <t>A few scenes during a lunch break, with Pancho prominent in the picture</t>
  </si>
  <si>
    <t>A caulking (corking) bevel is cut</t>
  </si>
  <si>
    <t>One of the chickens decided to do inspection of the works herself in a "parkour style"</t>
  </si>
  <si>
    <t>Leo explains why the planking happens in two sections (bottom ant top half of the hull)</t>
  </si>
  <si>
    <t>One disadvantage with this method is that you need "shutter planks" that closes the gap between</t>
  </si>
  <si>
    <t xml:space="preserve">sections, they are a bit harder to cut and clamp </t>
  </si>
  <si>
    <t>One advantage with shutter planks is the fact that you can compensate for the crimping</t>
  </si>
  <si>
    <t>of the other planks (by drying out) during the works.</t>
  </si>
  <si>
    <t>More planks go on, the gap between the two sections is getting smaller by the day</t>
  </si>
  <si>
    <t>bronze screws (behind hanging knees , the beam shelve, the stem rabbet, the transom, etc)</t>
  </si>
  <si>
    <t>Before a plank goes on, if necessary a last minute fairing of the frames is carried out.</t>
  </si>
  <si>
    <t>A special jig is constructed to simplify the clamping of butt blocks to ease the peening of the rivets</t>
  </si>
  <si>
    <t>The planks are not steamed, there are a few reasons for it: 1st the planking wood is "Wana" (Red Louro)</t>
  </si>
  <si>
    <t xml:space="preserve"> and is very "bendy" in itself ,2nd TH shape has a easy hull shape . When Leo received the planks they</t>
  </si>
  <si>
    <t>were very green, put is a kiln to dry slowly</t>
  </si>
  <si>
    <t>The planks are not equal in thickness, most are of the same size, but some are what thinner.</t>
  </si>
  <si>
    <t>when the planking is done to get a smooth hull.</t>
  </si>
  <si>
    <t>Planking goes well, at the end of the video only 36 planks (18 strakes) are left to fit.</t>
  </si>
  <si>
    <t>092</t>
  </si>
  <si>
    <t>Only if Leo stops a drop of the weight abruptly the wood splits, the rivet itself holds</t>
  </si>
  <si>
    <t>Because these test were unscientific Leo visits a test bank for slings near the yard</t>
  </si>
  <si>
    <t xml:space="preserve">These test delivered a lowest result that a rivet broke was at   2425 lbs (1100 Kg), most of them broke at </t>
  </si>
  <si>
    <t>Leo explains why he hollows to the planks and not flatten the frames</t>
  </si>
  <si>
    <t xml:space="preserve">Pete in his unique style explains how and why caulking (corking) bevels are made </t>
  </si>
  <si>
    <t>Holes are drilled for the rivets, rivets are hammered into place,</t>
  </si>
  <si>
    <t>When the weather allows it, lunch happens outside with a planking stock as a table</t>
  </si>
  <si>
    <t xml:space="preserve">Most of the planks are fastened with coper rivets, but on places that cannot be rivetted the use </t>
  </si>
  <si>
    <t>Each strake exists of at least two planks, the joint between them is strengthened with a "butt block"</t>
  </si>
  <si>
    <t>The last shutter plank on the boat is called the whisky plank, when it is installed the crew takes</t>
  </si>
  <si>
    <t>(a) shot(s) of whisky to celebrate the work done. Some planking crews make every plank a whisky plank.</t>
  </si>
  <si>
    <t>Winter sets in, the crew undergoes a first snow dusting and it becomes very cold,</t>
  </si>
  <si>
    <t>The thinner ones are placed on sections that have less curve, the thicker ones need a bit more fairing</t>
  </si>
  <si>
    <t>A snow storm hot the yard, there snow in TH's hull</t>
  </si>
  <si>
    <t>Leo is going to prepare for installing the sheer plank (top plank)</t>
  </si>
  <si>
    <t>Meanwhile planking goes on and the gaps between the two sections becomes smaller by the day</t>
  </si>
  <si>
    <t>Backtrack (Pete's dog) wants to be in the action</t>
  </si>
  <si>
    <t>Pancho inspects a plank and takes two bytes out of the (softer) Wana plank. Leo intervenes</t>
  </si>
  <si>
    <t>Leo spends days in fairing the tops of the frames to obtain a fine sheer line</t>
  </si>
  <si>
    <t>Pancho, as always, wants his part of the show and shows some of her tricks</t>
  </si>
  <si>
    <t>a lot of other things will happen: a lot of boats have a "knight head" installed: TH had not</t>
  </si>
  <si>
    <t>TH had some very special formed blocks to support the bowsprit and the bow roller.</t>
  </si>
  <si>
    <t>He applies a thick coat of Dolphinite to the surfaces of the block and the beam shelf and bolts</t>
  </si>
  <si>
    <t>Meanwhile planking goes on, Pete discovers an error in measurements of a plank. After a lot of</t>
  </si>
  <si>
    <t>discussion and confusion the plank can go on,</t>
  </si>
  <si>
    <t>it defines the sheer of the boat. The plank will be cut out of Angelique a much stronger wood</t>
  </si>
  <si>
    <t>than Wana. However The stock is in short supply. That is why he changes the dimension at the last</t>
  </si>
  <si>
    <t>Leo makes templates for the Sheer strakes, the most important planks of the boat because</t>
  </si>
  <si>
    <t>minute (he makes them smaller than originally planned and will fill the gap with higher Wana planks)</t>
  </si>
  <si>
    <t>Behind the sheer planks a lot of bolts are installed to hold the beam shelve in its place. Just before</t>
  </si>
  <si>
    <t>not come loose.</t>
  </si>
  <si>
    <t xml:space="preserve">whole project: The yard could be shut down by the local authorities. </t>
  </si>
  <si>
    <t>Leo goes in to detail what that letter says. We skip that part of the video to avoid any repercussion</t>
  </si>
  <si>
    <t>it could have on the TH project.</t>
  </si>
  <si>
    <t>to install the second one before video had to be published.</t>
  </si>
  <si>
    <t>093</t>
  </si>
  <si>
    <t>At the end of the previous episode there were 70 planks fitted an 36 to go</t>
  </si>
  <si>
    <t>At the bow of the boat there will be a lot going on: the bowsprit will sit on the left side ad on the other</t>
  </si>
  <si>
    <t>After careful measuring, Leo cuts the blocks, fits them and starts to drill 4 four holes for the bolts.</t>
  </si>
  <si>
    <t>the blocks to the hull, fairs them in and finishes the rabbet to the exact height.</t>
  </si>
  <si>
    <t>the sheer plank is installed those bolts are tightened and the threads are disrupted so they con</t>
  </si>
  <si>
    <t>Leo receives a large envelope from the local county. There is a big problem that could jeopardise the</t>
  </si>
  <si>
    <t>The episode starts with Leo thanking everyone for the support and suggestions for a solution for</t>
  </si>
  <si>
    <t>the issues with the county (see episode 92) and some awesome news about Rosie.</t>
  </si>
  <si>
    <t>of puzzling, Leo succeeds in making the two shear strakes out of Angelique,</t>
  </si>
  <si>
    <t>Rosie explains what is going to happen with the hull after fairing the planks : both sides will be painted</t>
  </si>
  <si>
    <t>against UV light and needs less maintenance. On the inside it will be oil (boat soup)</t>
  </si>
  <si>
    <t>There is no problem drilling through trunnels for rivets or screws,</t>
  </si>
  <si>
    <t>Lots of scenes cutting, shaving planks and ultimately installing them.</t>
  </si>
  <si>
    <t>Pete explains why there are "nibs" on the lower planks at the stem of boat. Simply because  the</t>
  </si>
  <si>
    <t>sweep of the forefoot is to shallow and there is not wood material enough to screw the plank to it,</t>
  </si>
  <si>
    <t>She going to work on the "Western Flyer" restoration project that is also on Youtube.</t>
  </si>
  <si>
    <t>Planking continues, the gaps in the hull are becoming smaller</t>
  </si>
  <si>
    <t>In the last part of the video, one of the two shear planks is fitted, there was not enough time left</t>
  </si>
  <si>
    <t>and swell cross grain tightening up the hull even more (caulking/corking helps this even more.</t>
  </si>
  <si>
    <t xml:space="preserve">Plot change: the team builds a chicken coop because there was an intruder who killed one of the </t>
  </si>
  <si>
    <t>chickens. As always Rowan makes a bit fun of it.</t>
  </si>
  <si>
    <t xml:space="preserve">Why are the sheer planks made of Angelique: This wood is stronger the Wana, That plank </t>
  </si>
  <si>
    <t>will touch walls, berths, etc. and will suffer the most. On top of that, there will be lots of fastenings</t>
  </si>
  <si>
    <t>etc installed on that plank.</t>
  </si>
  <si>
    <t xml:space="preserve">DILLE LAW, Olymplia WA (Trust and Estate Planning and Probate, Business Law, Real Estate, </t>
  </si>
  <si>
    <t xml:space="preserve">and Municipal Law) </t>
  </si>
  <si>
    <t>SCHWABE, WILLIAMSON &amp; WYATT ( Nationwide Law Firm)</t>
  </si>
  <si>
    <t xml:space="preserve"> two newspaper articles about the issue.</t>
  </si>
  <si>
    <t>but will be painted white with the rest of the planks to protect the wood. This is the traditional</t>
  </si>
  <si>
    <t>way to do it.</t>
  </si>
  <si>
    <t xml:space="preserve">Riveting and screwing planks continues. </t>
  </si>
  <si>
    <t>Finally Rosie leaves after 8 months at the project. But we will see her again in Port Townsend.</t>
  </si>
  <si>
    <t>094a</t>
  </si>
  <si>
    <t>In this episode the crew will be installing the "shutter planks", the last one being the famous</t>
  </si>
  <si>
    <t>"Whisky plank"</t>
  </si>
  <si>
    <t>After months of being a valuable team member Matt has to leave.</t>
  </si>
  <si>
    <t>Shutter planks fill the gaps between several already planked sections. Leo starts cutting them</t>
  </si>
  <si>
    <t>The planks themselves  will be hammered in place by brute force.</t>
  </si>
  <si>
    <t>completely visible.</t>
  </si>
  <si>
    <t>Another technique to bucking up a rivet is with a rope to sit on so the body weight delivers the</t>
  </si>
  <si>
    <t>needed force. Rowan demonstrates it perfectly</t>
  </si>
  <si>
    <t>The front shutter planks are relatively straight, so no pattern is required; however the aft shutter planks</t>
  </si>
  <si>
    <t xml:space="preserve">need a pattern because they vary verry much in width. These planks are mostly screwed because </t>
  </si>
  <si>
    <t>rounding the inside of a shutter planks helps also with the hammering in explains Pete.</t>
  </si>
  <si>
    <t>While Pete is shaping and fastening the last shutter plank, Leo starts with cutting the planks at the</t>
  </si>
  <si>
    <t>Then it is time for the last plank: the Whisky Plank, which calls for a celebration after it is</t>
  </si>
  <si>
    <t>installed: The crew drinks a shot of whisky.</t>
  </si>
  <si>
    <t>(The installation was live streamed on YT, but is also presented in this episode)</t>
  </si>
  <si>
    <t xml:space="preserve">But first David rivets the last rivet in place. </t>
  </si>
  <si>
    <t>Rosie has been given a day of on her new job to be able to take part in installing and celebrating</t>
  </si>
  <si>
    <t>the Whisky Plank.</t>
  </si>
  <si>
    <t>joined in the celebration and most of them took also a shot of Whisky or another beverage.)</t>
  </si>
  <si>
    <t>epilogue: a small recap in video: Leo inside the boat in 2017 and in 2021 .</t>
  </si>
  <si>
    <t>094b</t>
  </si>
  <si>
    <t>Bonus video: a time lapse of the planking of TH</t>
  </si>
  <si>
    <t>094c</t>
  </si>
  <si>
    <t>Deleted video</t>
  </si>
  <si>
    <t>095</t>
  </si>
  <si>
    <t>Live stream of the Whisky Plank installation</t>
  </si>
  <si>
    <t xml:space="preserve">Why fairing: The outside of the planks are not smooth and fair. It needs to be both because when </t>
  </si>
  <si>
    <t>The rivet and screw holes in the hull are not yet "bunged" up. This allows to correct the embedding</t>
  </si>
  <si>
    <t>the hull is painted every high or low spot will show up, Also the smoother the hull the faster the boat</t>
  </si>
  <si>
    <t>will sail.</t>
  </si>
  <si>
    <t>Bungs will be put into the holes after the first round of fairing. Also, is it the right time to start</t>
  </si>
  <si>
    <t>caulking/corking the boat. Sometimes a plank will move slightly and that needs to be faired again.</t>
  </si>
  <si>
    <t>Then a first coat of primer will be painted on the hull and that will show al the faults clearly</t>
  </si>
  <si>
    <t>Meanwhile Rowan makes the bungs needed to glue on top of the rivet- and screwheads. +- 4000</t>
  </si>
  <si>
    <t>of bung jokes.</t>
  </si>
  <si>
    <t>Leo wants the boat faired,  caulk/cork the gaps between the planks and install the bungs as quickly</t>
  </si>
  <si>
    <t>as possible so the planks can be painted with a primer to seal them. Also on the inside the planks will</t>
  </si>
  <si>
    <t>be saturated with oil (or boat soup). This will prevent the planks to dry out to quickly.</t>
  </si>
  <si>
    <t>to it's new yard.</t>
  </si>
  <si>
    <t>Pete explains the whole fairing process: it sucks ! It is a tedious job but things are looking good</t>
  </si>
  <si>
    <t>David is rounding the inside of the frames to remove the sharp edges.</t>
  </si>
  <si>
    <t>Fairing continues, the hull is much smoother now.</t>
  </si>
  <si>
    <t>longboards.</t>
  </si>
  <si>
    <t>For the caulking/corking a few specialist guys from Port Townsend will lend a hand to speed things up.</t>
  </si>
  <si>
    <t>096</t>
  </si>
  <si>
    <t xml:space="preserve">Planking continues, with Leo, Pete, Matt, David, Rowan and Rosie. Leo starts with cutting the Shear plank </t>
  </si>
  <si>
    <t>for the port side of the hull. This plank is made of Angelique and there very little left. After a lot</t>
  </si>
  <si>
    <t xml:space="preserve">on the outside it will be(white)  paint  because that is stronger than varnish. It protect the planks </t>
  </si>
  <si>
    <t>Rosie is offered a full time job at the Port Townsend Shipwrights Coop and leaves the project.</t>
  </si>
  <si>
    <t>Pete explains why the planks are installed tightly , because when in the water they will absorb water</t>
  </si>
  <si>
    <t>Planks do not swell lunitidal so there is no problem of causing damage to the stem or stern rabbet</t>
  </si>
  <si>
    <t xml:space="preserve">Leo explains the compromise that has been reached with the county: TH has to moved from the property </t>
  </si>
  <si>
    <t>6 months time. With the help of two lawyers :</t>
  </si>
  <si>
    <t>All the details are in the video (starts at about 26:30), In the TH section of this website you will find</t>
  </si>
  <si>
    <t>Leo explain how the planks will be trimmed at the transom, this exposes the end grain of the planks</t>
  </si>
  <si>
    <t>"Inspector" Pancho takes her task very seriously and is featured several times in the video.</t>
  </si>
  <si>
    <t>Because there is no room left to put in clamps riveting and screwing becomes a little bit trickier</t>
  </si>
  <si>
    <t>new systems are being tested and used, amongst them a levering system.</t>
  </si>
  <si>
    <t>The rain cover of the side shed has been taken down, from the road the beauty of the hull is now</t>
  </si>
  <si>
    <t>on the inside of the hull there to much hardware that makes riveting mostly impossible.</t>
  </si>
  <si>
    <t>One by one the gaps close and the hull  nears the finish</t>
  </si>
  <si>
    <t>transom to their ultimate dimension.</t>
  </si>
  <si>
    <t>And then it is time to celebrate ! (At hits point in time +15000 viewers on the live stream</t>
  </si>
  <si>
    <t>Again: "Inspector" Pancho takes her task very seriously and is featured several times in the video.</t>
  </si>
  <si>
    <t>Fairing happens in several phases: A first round will take out the biggest part of the errors, about 80%</t>
  </si>
  <si>
    <t>are needed. He shows the technique he uses to do this very efficiently, and produces a series</t>
  </si>
  <si>
    <t>Caulking/Corking will strengthen the hull considerable, strength that is needed for the boat to be moved</t>
  </si>
  <si>
    <t>Pancho is testing the strength of wood today, luckily she test the stage and not the boat.</t>
  </si>
  <si>
    <t>After two weeks the first phase of fairing is finished, the caulking/corking and bunging can begin.</t>
  </si>
  <si>
    <t>For the first stage power tools are mostly used, the second phase will be done by hand tools such as</t>
  </si>
  <si>
    <t>This episode starts with Leo explaining the word "Caulking" and the controversy around how it is</t>
  </si>
  <si>
    <t>Leo also explains what Caulking is: filling up the seams between planks and making a boat watertight.</t>
  </si>
  <si>
    <t>In Port Townsend Leo has a chat with Brad Seamens: he  offered to lend a hand with a few other</t>
  </si>
  <si>
    <t>caulkers to caulk TH for a day.  So he and Paul Stauffer (?) both from the Port Townsend Coop and</t>
  </si>
  <si>
    <t>Caulking begins, first a coat of Linseed oil is painted into the gap and the hammering begins</t>
  </si>
  <si>
    <t>Brad explains the procedure: first  a strand of cotton is hammered in the back of the gap between</t>
  </si>
  <si>
    <t>After one day of caulking more than a third of TH's hull has been caulked even with a break of</t>
  </si>
  <si>
    <t>Pizza and Beer ! The rest of the jog is up to Pete and Leo during the following days.</t>
  </si>
  <si>
    <t>first a strand of cotton is "tucked" into the seam, then it is "rolled" into the back of the seam and lastly</t>
  </si>
  <si>
    <t>they "make" the strand of cotton with a broader iron to compact it in the back of the seam.</t>
  </si>
  <si>
    <t>Pete also describes and shows different sorts of caulking irons and their use.</t>
  </si>
  <si>
    <t>When a series of seams is caulked a layer of red lead primer is painted into gap. Rowan and Dave</t>
  </si>
  <si>
    <t>take on this job.</t>
  </si>
  <si>
    <t>Leo explains the strange looking mallet that is used to caulk a boat: it is a heavy big strange mallet</t>
  </si>
  <si>
    <t>But it is very effective and the result of hundreds of years of evolution.</t>
  </si>
  <si>
    <t>the planks. Tally Ho is caulked and ready for the next phase.</t>
  </si>
  <si>
    <t>097</t>
  </si>
  <si>
    <t>pronounced Caulking/Caulking/Corking</t>
  </si>
  <si>
    <t>Jordan Bard, an independent shipwright arrive on a Saturday for a days work.</t>
  </si>
  <si>
    <t>planks and then, if necessary one or more strands of Oakum (hemp) are hammered in.</t>
  </si>
  <si>
    <t>Because TH planks are relatively thin only cotton will be used. Pete and Leo join the fun also.</t>
  </si>
  <si>
    <t>Pete explains the procedures used to caulk a seam and the different gears they use:</t>
  </si>
  <si>
    <t xml:space="preserve">Lastly a quick run with a torch burns the few strands of cotton that left sticking on the outside of </t>
  </si>
  <si>
    <t>As always Pancho is the supervisor of the project and keeps a close look at the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</si>
</sst>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30303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1" fillId="0" borderId="12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4" xfId="1" applyBorder="1"/>
    <xf numFmtId="0" fontId="3" fillId="0" borderId="9" xfId="1" applyBorder="1"/>
    <xf numFmtId="49" fontId="0" fillId="0" borderId="7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49" fontId="0" fillId="0" borderId="1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/>
    <xf numFmtId="164" fontId="1" fillId="0" borderId="12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4" fillId="0" borderId="15" xfId="0" applyFont="1" applyBorder="1" applyAlignment="1" applyProtection="1">
      <protection locked="0"/>
    </xf>
    <xf numFmtId="0" fontId="3" fillId="0" borderId="0" xfId="1" applyBorder="1"/>
    <xf numFmtId="0" fontId="0" fillId="0" borderId="0" xfId="0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14" xfId="0" applyFont="1" applyBorder="1" applyAlignment="1" applyProtection="1">
      <protection locked="0"/>
    </xf>
    <xf numFmtId="49" fontId="1" fillId="0" borderId="24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4" xfId="1" applyBorder="1" applyAlignment="1">
      <alignment vertical="center" wrapText="1"/>
    </xf>
    <xf numFmtId="0" fontId="3" fillId="0" borderId="8" xfId="1" applyBorder="1"/>
    <xf numFmtId="0" fontId="3" fillId="0" borderId="6" xfId="1" applyBorder="1"/>
    <xf numFmtId="164" fontId="0" fillId="0" borderId="5" xfId="0" applyNumberFormat="1" applyBorder="1" applyAlignment="1">
      <alignment horizontal="center"/>
    </xf>
    <xf numFmtId="0" fontId="0" fillId="0" borderId="5" xfId="0" applyBorder="1"/>
    <xf numFmtId="0" fontId="1" fillId="0" borderId="24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4" xfId="0" applyNumberFormat="1" applyBorder="1"/>
    <xf numFmtId="0" fontId="3" fillId="0" borderId="11" xfId="1" applyBorder="1" applyAlignment="1">
      <alignment vertical="center" wrapText="1"/>
    </xf>
    <xf numFmtId="0" fontId="0" fillId="0" borderId="10" xfId="0" applyBorder="1"/>
    <xf numFmtId="0" fontId="7" fillId="0" borderId="4" xfId="0" applyFont="1" applyBorder="1"/>
    <xf numFmtId="0" fontId="8" fillId="0" borderId="0" xfId="0" applyFont="1"/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2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C365F-5A77-4BE9-BC4B-A88E191C879A}">
  <sheetPr>
    <pageSetUpPr fitToPage="1"/>
  </sheetPr>
  <dimension ref="A1:ADZ1474"/>
  <sheetViews>
    <sheetView tabSelected="1" topLeftCell="D1" workbookViewId="0">
      <pane ySplit="7" topLeftCell="A1449" activePane="bottomLeft" state="frozen"/>
      <selection pane="bottomLeft" activeCell="D1473" sqref="D1451:D1473"/>
    </sheetView>
  </sheetViews>
  <sheetFormatPr defaultRowHeight="15" x14ac:dyDescent="0.25"/>
  <cols>
    <col min="1" max="1" width="10.28515625" style="14" bestFit="1" customWidth="1"/>
    <col min="2" max="2" width="15.42578125" style="19" bestFit="1" customWidth="1"/>
    <col min="3" max="3" width="89.28515625" style="4" bestFit="1" customWidth="1"/>
    <col min="4" max="4" width="93.28515625" style="4" bestFit="1" customWidth="1"/>
    <col min="5" max="806" width="9.140625" style="12"/>
  </cols>
  <sheetData>
    <row r="1" spans="1:806" ht="15.75" thickBot="1" x14ac:dyDescent="0.3">
      <c r="A1" s="38"/>
      <c r="B1" s="39"/>
      <c r="C1" s="39"/>
      <c r="D1" s="39"/>
    </row>
    <row r="2" spans="1:806" s="15" customFormat="1" ht="47.25" thickBot="1" x14ac:dyDescent="0.75">
      <c r="A2" s="46" t="s">
        <v>685</v>
      </c>
      <c r="B2" s="47"/>
      <c r="C2" s="47"/>
      <c r="D2" s="4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</row>
    <row r="3" spans="1:806" s="31" customFormat="1" ht="18.75" x14ac:dyDescent="0.3">
      <c r="A3" s="49" t="s">
        <v>401</v>
      </c>
      <c r="B3" s="50"/>
      <c r="C3" s="50"/>
      <c r="D3" s="5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</row>
    <row r="4" spans="1:806" s="31" customFormat="1" ht="18.75" x14ac:dyDescent="0.3">
      <c r="A4" s="52" t="s">
        <v>402</v>
      </c>
      <c r="B4" s="53"/>
      <c r="C4" s="53"/>
      <c r="D4" s="54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</row>
    <row r="5" spans="1:806" s="31" customFormat="1" ht="19.5" thickBot="1" x14ac:dyDescent="0.35">
      <c r="A5" s="55" t="s">
        <v>400</v>
      </c>
      <c r="B5" s="56"/>
      <c r="C5" s="56"/>
      <c r="D5" s="57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  <c r="QO5" s="30"/>
      <c r="QP5" s="30"/>
      <c r="QQ5" s="30"/>
      <c r="QR5" s="30"/>
      <c r="QS5" s="30"/>
      <c r="QT5" s="30"/>
      <c r="QU5" s="30"/>
      <c r="QV5" s="30"/>
      <c r="QW5" s="30"/>
      <c r="QX5" s="30"/>
      <c r="QY5" s="30"/>
      <c r="QZ5" s="30"/>
      <c r="RA5" s="30"/>
      <c r="RB5" s="30"/>
      <c r="RC5" s="30"/>
      <c r="RD5" s="30"/>
      <c r="RE5" s="30"/>
      <c r="RF5" s="30"/>
      <c r="RG5" s="30"/>
      <c r="RH5" s="30"/>
      <c r="RI5" s="30"/>
      <c r="RJ5" s="30"/>
      <c r="RK5" s="30"/>
      <c r="RL5" s="30"/>
      <c r="RM5" s="30"/>
      <c r="RN5" s="30"/>
      <c r="RO5" s="30"/>
      <c r="RP5" s="30"/>
      <c r="RQ5" s="30"/>
      <c r="RR5" s="30"/>
      <c r="RS5" s="30"/>
      <c r="RT5" s="30"/>
      <c r="RU5" s="30"/>
      <c r="RV5" s="30"/>
      <c r="RW5" s="30"/>
      <c r="RX5" s="30"/>
      <c r="RY5" s="30"/>
      <c r="RZ5" s="30"/>
      <c r="SA5" s="30"/>
      <c r="SB5" s="30"/>
      <c r="SC5" s="30"/>
      <c r="SD5" s="30"/>
      <c r="SE5" s="30"/>
      <c r="SF5" s="30"/>
      <c r="SG5" s="30"/>
      <c r="SH5" s="30"/>
      <c r="SI5" s="30"/>
      <c r="SJ5" s="30"/>
      <c r="SK5" s="30"/>
      <c r="SL5" s="30"/>
      <c r="SM5" s="30"/>
      <c r="SN5" s="30"/>
      <c r="SO5" s="30"/>
      <c r="SP5" s="30"/>
      <c r="SQ5" s="30"/>
      <c r="SR5" s="30"/>
      <c r="SS5" s="30"/>
      <c r="ST5" s="30"/>
      <c r="SU5" s="30"/>
      <c r="SV5" s="30"/>
      <c r="SW5" s="30"/>
      <c r="SX5" s="30"/>
      <c r="SY5" s="30"/>
      <c r="SZ5" s="30"/>
      <c r="TA5" s="30"/>
      <c r="TB5" s="30"/>
      <c r="TC5" s="30"/>
      <c r="TD5" s="30"/>
      <c r="TE5" s="30"/>
      <c r="TF5" s="30"/>
      <c r="TG5" s="30"/>
      <c r="TH5" s="30"/>
      <c r="TI5" s="30"/>
      <c r="TJ5" s="30"/>
      <c r="TK5" s="30"/>
      <c r="TL5" s="30"/>
      <c r="TM5" s="30"/>
      <c r="TN5" s="30"/>
      <c r="TO5" s="30"/>
      <c r="TP5" s="30"/>
      <c r="TQ5" s="30"/>
      <c r="TR5" s="30"/>
      <c r="TS5" s="30"/>
      <c r="TT5" s="30"/>
      <c r="TU5" s="30"/>
      <c r="TV5" s="30"/>
      <c r="TW5" s="30"/>
      <c r="TX5" s="30"/>
      <c r="TY5" s="30"/>
      <c r="TZ5" s="30"/>
      <c r="UA5" s="30"/>
      <c r="UB5" s="30"/>
      <c r="UC5" s="30"/>
      <c r="UD5" s="30"/>
      <c r="UE5" s="30"/>
      <c r="UF5" s="30"/>
      <c r="UG5" s="30"/>
      <c r="UH5" s="30"/>
      <c r="UI5" s="30"/>
      <c r="UJ5" s="30"/>
      <c r="UK5" s="30"/>
      <c r="UL5" s="30"/>
      <c r="UM5" s="30"/>
      <c r="UN5" s="30"/>
      <c r="UO5" s="30"/>
      <c r="UP5" s="30"/>
      <c r="UQ5" s="30"/>
      <c r="UR5" s="30"/>
      <c r="US5" s="30"/>
      <c r="UT5" s="30"/>
      <c r="UU5" s="30"/>
      <c r="UV5" s="30"/>
      <c r="UW5" s="30"/>
      <c r="UX5" s="30"/>
      <c r="UY5" s="30"/>
      <c r="UZ5" s="30"/>
      <c r="VA5" s="30"/>
      <c r="VB5" s="30"/>
      <c r="VC5" s="30"/>
      <c r="VD5" s="30"/>
      <c r="VE5" s="30"/>
      <c r="VF5" s="30"/>
      <c r="VG5" s="30"/>
      <c r="VH5" s="30"/>
      <c r="VI5" s="30"/>
      <c r="VJ5" s="30"/>
      <c r="VK5" s="30"/>
      <c r="VL5" s="30"/>
      <c r="VM5" s="30"/>
      <c r="VN5" s="30"/>
      <c r="VO5" s="30"/>
      <c r="VP5" s="30"/>
      <c r="VQ5" s="30"/>
      <c r="VR5" s="30"/>
      <c r="VS5" s="30"/>
      <c r="VT5" s="30"/>
      <c r="VU5" s="30"/>
      <c r="VV5" s="30"/>
      <c r="VW5" s="30"/>
      <c r="VX5" s="30"/>
      <c r="VY5" s="30"/>
      <c r="VZ5" s="30"/>
      <c r="WA5" s="30"/>
      <c r="WB5" s="30"/>
      <c r="WC5" s="30"/>
      <c r="WD5" s="30"/>
      <c r="WE5" s="30"/>
      <c r="WF5" s="30"/>
      <c r="WG5" s="30"/>
      <c r="WH5" s="30"/>
      <c r="WI5" s="30"/>
      <c r="WJ5" s="30"/>
      <c r="WK5" s="30"/>
      <c r="WL5" s="30"/>
      <c r="WM5" s="30"/>
      <c r="WN5" s="30"/>
      <c r="WO5" s="30"/>
      <c r="WP5" s="30"/>
      <c r="WQ5" s="30"/>
      <c r="WR5" s="30"/>
      <c r="WS5" s="30"/>
      <c r="WT5" s="30"/>
      <c r="WU5" s="30"/>
      <c r="WV5" s="30"/>
      <c r="WW5" s="30"/>
      <c r="WX5" s="30"/>
      <c r="WY5" s="30"/>
      <c r="WZ5" s="30"/>
      <c r="XA5" s="30"/>
      <c r="XB5" s="30"/>
      <c r="XC5" s="30"/>
      <c r="XD5" s="30"/>
      <c r="XE5" s="30"/>
      <c r="XF5" s="30"/>
      <c r="XG5" s="30"/>
      <c r="XH5" s="30"/>
      <c r="XI5" s="30"/>
      <c r="XJ5" s="30"/>
      <c r="XK5" s="30"/>
      <c r="XL5" s="30"/>
      <c r="XM5" s="30"/>
      <c r="XN5" s="30"/>
      <c r="XO5" s="30"/>
      <c r="XP5" s="30"/>
      <c r="XQ5" s="30"/>
      <c r="XR5" s="30"/>
      <c r="XS5" s="30"/>
      <c r="XT5" s="30"/>
      <c r="XU5" s="30"/>
      <c r="XV5" s="30"/>
      <c r="XW5" s="30"/>
      <c r="XX5" s="30"/>
      <c r="XY5" s="30"/>
      <c r="XZ5" s="30"/>
      <c r="YA5" s="30"/>
      <c r="YB5" s="30"/>
      <c r="YC5" s="30"/>
      <c r="YD5" s="30"/>
      <c r="YE5" s="30"/>
      <c r="YF5" s="30"/>
      <c r="YG5" s="30"/>
      <c r="YH5" s="30"/>
      <c r="YI5" s="30"/>
      <c r="YJ5" s="30"/>
      <c r="YK5" s="30"/>
      <c r="YL5" s="30"/>
      <c r="YM5" s="30"/>
      <c r="YN5" s="30"/>
      <c r="YO5" s="30"/>
      <c r="YP5" s="30"/>
      <c r="YQ5" s="30"/>
      <c r="YR5" s="30"/>
      <c r="YS5" s="30"/>
      <c r="YT5" s="30"/>
      <c r="YU5" s="30"/>
      <c r="YV5" s="30"/>
      <c r="YW5" s="30"/>
      <c r="YX5" s="30"/>
      <c r="YY5" s="30"/>
      <c r="YZ5" s="30"/>
      <c r="ZA5" s="30"/>
      <c r="ZB5" s="30"/>
      <c r="ZC5" s="30"/>
      <c r="ZD5" s="30"/>
      <c r="ZE5" s="30"/>
      <c r="ZF5" s="30"/>
      <c r="ZG5" s="30"/>
      <c r="ZH5" s="30"/>
      <c r="ZI5" s="30"/>
      <c r="ZJ5" s="30"/>
      <c r="ZK5" s="30"/>
      <c r="ZL5" s="30"/>
      <c r="ZM5" s="30"/>
      <c r="ZN5" s="30"/>
      <c r="ZO5" s="30"/>
      <c r="ZP5" s="30"/>
      <c r="ZQ5" s="30"/>
      <c r="ZR5" s="30"/>
      <c r="ZS5" s="30"/>
      <c r="ZT5" s="30"/>
      <c r="ZU5" s="30"/>
      <c r="ZV5" s="30"/>
      <c r="ZW5" s="30"/>
      <c r="ZX5" s="30"/>
      <c r="ZY5" s="30"/>
      <c r="ZZ5" s="30"/>
      <c r="AAA5" s="30"/>
      <c r="AAB5" s="30"/>
      <c r="AAC5" s="30"/>
      <c r="AAD5" s="30"/>
      <c r="AAE5" s="30"/>
      <c r="AAF5" s="30"/>
      <c r="AAG5" s="30"/>
      <c r="AAH5" s="30"/>
      <c r="AAI5" s="30"/>
      <c r="AAJ5" s="30"/>
      <c r="AAK5" s="30"/>
      <c r="AAL5" s="30"/>
      <c r="AAM5" s="30"/>
      <c r="AAN5" s="30"/>
      <c r="AAO5" s="30"/>
      <c r="AAP5" s="30"/>
      <c r="AAQ5" s="30"/>
      <c r="AAR5" s="30"/>
      <c r="AAS5" s="30"/>
      <c r="AAT5" s="30"/>
      <c r="AAU5" s="30"/>
      <c r="AAV5" s="30"/>
      <c r="AAW5" s="30"/>
      <c r="AAX5" s="30"/>
      <c r="AAY5" s="30"/>
      <c r="AAZ5" s="30"/>
      <c r="ABA5" s="30"/>
      <c r="ABB5" s="30"/>
      <c r="ABC5" s="30"/>
      <c r="ABD5" s="30"/>
      <c r="ABE5" s="30"/>
      <c r="ABF5" s="30"/>
      <c r="ABG5" s="30"/>
      <c r="ABH5" s="30"/>
      <c r="ABI5" s="30"/>
      <c r="ABJ5" s="30"/>
      <c r="ABK5" s="30"/>
      <c r="ABL5" s="30"/>
      <c r="ABM5" s="30"/>
      <c r="ABN5" s="30"/>
      <c r="ABO5" s="30"/>
      <c r="ABP5" s="30"/>
      <c r="ABQ5" s="30"/>
      <c r="ABR5" s="30"/>
      <c r="ABS5" s="30"/>
      <c r="ABT5" s="30"/>
      <c r="ABU5" s="30"/>
      <c r="ABV5" s="30"/>
      <c r="ABW5" s="30"/>
      <c r="ABX5" s="30"/>
      <c r="ABY5" s="30"/>
      <c r="ABZ5" s="30"/>
      <c r="ACA5" s="30"/>
      <c r="ACB5" s="30"/>
      <c r="ACC5" s="30"/>
      <c r="ACD5" s="30"/>
      <c r="ACE5" s="30"/>
      <c r="ACF5" s="30"/>
      <c r="ACG5" s="30"/>
      <c r="ACH5" s="30"/>
      <c r="ACI5" s="30"/>
      <c r="ACJ5" s="30"/>
      <c r="ACK5" s="30"/>
      <c r="ACL5" s="30"/>
      <c r="ACM5" s="30"/>
      <c r="ACN5" s="30"/>
      <c r="ACO5" s="30"/>
      <c r="ACP5" s="30"/>
      <c r="ACQ5" s="30"/>
      <c r="ACR5" s="30"/>
      <c r="ACS5" s="30"/>
      <c r="ACT5" s="30"/>
      <c r="ACU5" s="30"/>
      <c r="ACV5" s="30"/>
      <c r="ACW5" s="30"/>
      <c r="ACX5" s="30"/>
      <c r="ACY5" s="30"/>
      <c r="ACZ5" s="30"/>
      <c r="ADA5" s="30"/>
      <c r="ADB5" s="30"/>
      <c r="ADC5" s="30"/>
      <c r="ADD5" s="30"/>
      <c r="ADE5" s="30"/>
      <c r="ADF5" s="30"/>
      <c r="ADG5" s="30"/>
      <c r="ADH5" s="30"/>
      <c r="ADI5" s="30"/>
      <c r="ADJ5" s="30"/>
      <c r="ADK5" s="30"/>
      <c r="ADL5" s="30"/>
      <c r="ADM5" s="30"/>
      <c r="ADN5" s="30"/>
      <c r="ADO5" s="30"/>
      <c r="ADP5" s="30"/>
      <c r="ADQ5" s="30"/>
      <c r="ADR5" s="30"/>
      <c r="ADS5" s="30"/>
      <c r="ADT5" s="30"/>
      <c r="ADU5" s="30"/>
      <c r="ADV5" s="30"/>
      <c r="ADW5" s="30"/>
      <c r="ADX5" s="30"/>
      <c r="ADY5" s="30"/>
      <c r="ADZ5" s="30"/>
    </row>
    <row r="6" spans="1:806" s="16" customFormat="1" ht="21" x14ac:dyDescent="0.35">
      <c r="A6" s="28"/>
      <c r="B6" s="22"/>
      <c r="C6" s="22"/>
      <c r="D6" s="22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</row>
    <row r="7" spans="1:806" s="17" customFormat="1" ht="19.5" thickBot="1" x14ac:dyDescent="0.35">
      <c r="A7" s="29" t="s">
        <v>0</v>
      </c>
      <c r="B7" s="18" t="s">
        <v>934</v>
      </c>
      <c r="C7" s="6" t="s">
        <v>17</v>
      </c>
      <c r="D7" s="37" t="s">
        <v>41</v>
      </c>
      <c r="E7" s="27"/>
      <c r="F7" s="26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</row>
    <row r="8" spans="1:806" x14ac:dyDescent="0.25">
      <c r="A8" s="13" t="s">
        <v>1</v>
      </c>
      <c r="B8" s="19">
        <v>42901</v>
      </c>
      <c r="C8" s="32" t="str">
        <f>HYPERLINK("https://www.youtube.com/watch?v=4FhTu3aGM60","Visiting Tally Ho - Rebuilding Tally Ho EP1")</f>
        <v>Visiting Tally Ho - Rebuilding Tally Ho EP1</v>
      </c>
      <c r="D8" s="4" t="s">
        <v>4</v>
      </c>
    </row>
    <row r="9" spans="1:806" s="1" customFormat="1" x14ac:dyDescent="0.25">
      <c r="A9" s="7"/>
      <c r="B9" s="20"/>
      <c r="C9" s="42"/>
      <c r="D9" s="43" t="s">
        <v>299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</row>
    <row r="10" spans="1:806" s="12" customFormat="1" x14ac:dyDescent="0.25">
      <c r="A10" s="14" t="s">
        <v>2</v>
      </c>
      <c r="B10" s="19">
        <v>42928</v>
      </c>
      <c r="C10" s="23" t="str">
        <f>HYPERLINK("https://www.youtube.com/watch?v=GTwStdifDz8","Moving Tally Ho - Rebuiding Tally Ho EP2")</f>
        <v>Moving Tally Ho - Rebuiding Tally Ho EP2</v>
      </c>
      <c r="D10" s="36" t="s">
        <v>300</v>
      </c>
    </row>
    <row r="11" spans="1:806" s="1" customFormat="1" x14ac:dyDescent="0.25">
      <c r="A11" s="7"/>
      <c r="B11" s="20"/>
      <c r="C11" s="9"/>
      <c r="D11" s="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</row>
    <row r="12" spans="1:806" x14ac:dyDescent="0.25">
      <c r="A12" s="14" t="s">
        <v>3</v>
      </c>
      <c r="B12" s="19">
        <v>42947</v>
      </c>
      <c r="C12" s="8" t="str">
        <f>HYPERLINK("https://www.youtube.com/watch?v=fKN0q3iZ5sQ","Building HUGE boatshed ALONE - Rebuilding Tally Ho EP3")</f>
        <v>Building HUGE boatshed ALONE - Rebuilding Tally Ho EP3</v>
      </c>
      <c r="D12" s="4" t="s">
        <v>5</v>
      </c>
    </row>
    <row r="13" spans="1:806" x14ac:dyDescent="0.25">
      <c r="C13" s="8"/>
      <c r="D13" s="4" t="s">
        <v>241</v>
      </c>
    </row>
    <row r="14" spans="1:806" x14ac:dyDescent="0.25">
      <c r="D14" s="4" t="s">
        <v>738</v>
      </c>
    </row>
    <row r="15" spans="1:806" x14ac:dyDescent="0.25">
      <c r="D15" s="4" t="s">
        <v>6</v>
      </c>
    </row>
    <row r="16" spans="1:806" s="12" customFormat="1" x14ac:dyDescent="0.25">
      <c r="A16" s="7"/>
      <c r="B16" s="20"/>
      <c r="C16" s="5"/>
      <c r="D16" s="5" t="s">
        <v>19</v>
      </c>
    </row>
    <row r="17" spans="1:806" x14ac:dyDescent="0.25">
      <c r="A17" s="14" t="s">
        <v>7</v>
      </c>
      <c r="B17" s="19">
        <v>42977</v>
      </c>
      <c r="C17" s="8" t="str">
        <f>HYPERLINK("https://www.youtube.com/watch?v=Qjy9-5jl1Q0","AMAZING WORKSHOP TRANSFORMATION - Rebuilding Tally Ho EP4")</f>
        <v>AMAZING WORKSHOP TRANSFORMATION - Rebuilding Tally Ho EP4</v>
      </c>
      <c r="D17" s="4" t="s">
        <v>9</v>
      </c>
    </row>
    <row r="18" spans="1:806" x14ac:dyDescent="0.25">
      <c r="C18" s="8"/>
      <c r="D18" s="4" t="s">
        <v>8</v>
      </c>
    </row>
    <row r="19" spans="1:806" s="12" customFormat="1" x14ac:dyDescent="0.25">
      <c r="A19" s="7"/>
      <c r="B19" s="20"/>
      <c r="C19" s="5"/>
      <c r="D19" s="5" t="s">
        <v>10</v>
      </c>
    </row>
    <row r="20" spans="1:806" x14ac:dyDescent="0.25">
      <c r="A20" s="14" t="s">
        <v>11</v>
      </c>
      <c r="B20" s="19">
        <v>42997</v>
      </c>
      <c r="C20" s="8" t="str">
        <f>HYPERLINK("https://www.youtube.com/watch?v=Os3HviavXus","Sailing on HUGE 3-masted Schooner / Maine - Rebuilding Tally Ho EP5")</f>
        <v>Sailing on HUGE 3-masted Schooner / Maine - Rebuilding Tally Ho EP5</v>
      </c>
      <c r="D20" s="4" t="s">
        <v>13</v>
      </c>
    </row>
    <row r="21" spans="1:806" x14ac:dyDescent="0.25">
      <c r="C21" s="8"/>
      <c r="D21" s="4" t="s">
        <v>739</v>
      </c>
    </row>
    <row r="22" spans="1:806" x14ac:dyDescent="0.25">
      <c r="D22" s="8" t="str">
        <f>HYPERLINK("https://youtu.be/Ro1ahZy7mzg","Sailing the Incredible Classic Yacht Adix")</f>
        <v>Sailing the Incredible Classic Yacht Adix</v>
      </c>
    </row>
    <row r="23" spans="1:806" x14ac:dyDescent="0.25">
      <c r="D23" s="4" t="s">
        <v>14</v>
      </c>
    </row>
    <row r="24" spans="1:806" s="12" customFormat="1" x14ac:dyDescent="0.25">
      <c r="A24" s="7"/>
      <c r="B24" s="20"/>
      <c r="C24" s="5"/>
      <c r="D24" s="5" t="s">
        <v>15</v>
      </c>
    </row>
    <row r="25" spans="1:806" x14ac:dyDescent="0.25">
      <c r="A25" s="14" t="s">
        <v>12</v>
      </c>
      <c r="B25" s="19">
        <v>43007</v>
      </c>
      <c r="C25" s="8" t="str">
        <f>HYPERLINK("https://www.youtube.com/watch?v=dP6p5U6ha9E","The Rebuild Begins - Rebuilding Tally Ho EP6")</f>
        <v>The Rebuild Begins - Rebuilding Tally Ho EP6</v>
      </c>
      <c r="D25" s="4" t="s">
        <v>16</v>
      </c>
    </row>
    <row r="26" spans="1:806" x14ac:dyDescent="0.25">
      <c r="C26" s="8"/>
      <c r="D26" s="4" t="s">
        <v>740</v>
      </c>
    </row>
    <row r="27" spans="1:806" s="1" customFormat="1" x14ac:dyDescent="0.25">
      <c r="A27" s="7"/>
      <c r="B27" s="20"/>
      <c r="C27" s="5"/>
      <c r="D27" s="5" t="s">
        <v>18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</row>
    <row r="28" spans="1:806" x14ac:dyDescent="0.25">
      <c r="A28" s="14" t="s">
        <v>20</v>
      </c>
      <c r="B28" s="19">
        <v>43023</v>
      </c>
      <c r="C28" s="8" t="str">
        <f>HYPERLINK("https://www.youtube.com/watch?v=-AsuzXLxlVo&amp;t=806s","The Keel Timber &amp; The Building Inspector - Rebuilding Tally Ho EP7")</f>
        <v>The Keel Timber &amp; The Building Inspector - Rebuilding Tally Ho EP7</v>
      </c>
      <c r="D28" s="4" t="s">
        <v>21</v>
      </c>
    </row>
    <row r="29" spans="1:806" x14ac:dyDescent="0.25">
      <c r="C29" s="8"/>
      <c r="D29" s="4" t="s">
        <v>22</v>
      </c>
    </row>
    <row r="30" spans="1:806" x14ac:dyDescent="0.25">
      <c r="D30" s="4" t="s">
        <v>95</v>
      </c>
    </row>
    <row r="31" spans="1:806" x14ac:dyDescent="0.25">
      <c r="D31" s="4" t="s">
        <v>23</v>
      </c>
    </row>
    <row r="32" spans="1:806" x14ac:dyDescent="0.25">
      <c r="D32" s="4" t="s">
        <v>24</v>
      </c>
    </row>
    <row r="33" spans="1:806" x14ac:dyDescent="0.25">
      <c r="D33" s="4" t="s">
        <v>25</v>
      </c>
    </row>
    <row r="34" spans="1:806" x14ac:dyDescent="0.25">
      <c r="D34" s="4" t="s">
        <v>26</v>
      </c>
    </row>
    <row r="35" spans="1:806" x14ac:dyDescent="0.25">
      <c r="A35" s="7"/>
      <c r="B35" s="20"/>
      <c r="C35" s="5"/>
      <c r="D35" s="5" t="s">
        <v>301</v>
      </c>
    </row>
    <row r="36" spans="1:806" x14ac:dyDescent="0.25">
      <c r="A36" s="14" t="s">
        <v>27</v>
      </c>
      <c r="B36" s="19">
        <v>43036</v>
      </c>
      <c r="C36" s="8" t="str">
        <f>HYPERLINK("https://www.youtube.com/watch?v=ympYv5i8ER4","Removing her Keel ( &amp; the return of the building inspector ) - Rebuilding Tally Ho EP8")</f>
        <v>Removing her Keel ( &amp; the return of the building inspector ) - Rebuilding Tally Ho EP8</v>
      </c>
      <c r="D36" s="4" t="s">
        <v>30</v>
      </c>
    </row>
    <row r="37" spans="1:806" x14ac:dyDescent="0.25">
      <c r="C37" s="8"/>
      <c r="D37" s="4" t="s">
        <v>28</v>
      </c>
    </row>
    <row r="38" spans="1:806" x14ac:dyDescent="0.25">
      <c r="D38" s="4" t="s">
        <v>29</v>
      </c>
    </row>
    <row r="39" spans="1:806" x14ac:dyDescent="0.25">
      <c r="D39" s="4" t="s">
        <v>347</v>
      </c>
    </row>
    <row r="40" spans="1:806" s="1" customFormat="1" x14ac:dyDescent="0.25">
      <c r="A40" s="7"/>
      <c r="B40" s="20"/>
      <c r="C40" s="5"/>
      <c r="D40" s="5" t="s">
        <v>348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</row>
    <row r="41" spans="1:806" x14ac:dyDescent="0.25">
      <c r="A41" s="14" t="s">
        <v>31</v>
      </c>
      <c r="B41" s="19">
        <v>43047</v>
      </c>
      <c r="C41" s="8" t="str">
        <f>HYPERLINK("https://www.youtube.com/watch?v=Qr3yl70aNbQ","A Stiff Breeze to Bermuda - Rebuilding Tally Ho EP9")</f>
        <v>A Stiff Breeze to Bermuda - Rebuilding Tally Ho EP9</v>
      </c>
      <c r="D41" s="4" t="s">
        <v>32</v>
      </c>
    </row>
    <row r="42" spans="1:806" s="1" customFormat="1" x14ac:dyDescent="0.25">
      <c r="A42" s="7"/>
      <c r="B42" s="20"/>
      <c r="C42" s="5"/>
      <c r="D42" s="5" t="s">
        <v>33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</row>
    <row r="43" spans="1:806" x14ac:dyDescent="0.25">
      <c r="A43" s="14" t="s">
        <v>34</v>
      </c>
      <c r="B43" s="19">
        <v>43065</v>
      </c>
      <c r="C43" s="8" t="str">
        <f>HYPERLINK("https://www.youtube.com/watch?v=ZQZOAlcd_vE","Deck hatches &amp; Rollerskates (&amp; why I have this amazing workshop) - Rebuilding Tally Ho EP10")</f>
        <v>Deck hatches &amp; Rollerskates (&amp; why I have this amazing workshop) - Rebuilding Tally Ho EP10</v>
      </c>
      <c r="D43" s="4" t="s">
        <v>35</v>
      </c>
    </row>
    <row r="44" spans="1:806" x14ac:dyDescent="0.25">
      <c r="D44" s="4" t="s">
        <v>741</v>
      </c>
    </row>
    <row r="45" spans="1:806" x14ac:dyDescent="0.25">
      <c r="D45" s="4" t="s">
        <v>742</v>
      </c>
    </row>
    <row r="46" spans="1:806" x14ac:dyDescent="0.25">
      <c r="D46" s="4" t="s">
        <v>40</v>
      </c>
    </row>
    <row r="47" spans="1:806" x14ac:dyDescent="0.25">
      <c r="D47" s="4" t="s">
        <v>302</v>
      </c>
    </row>
    <row r="48" spans="1:806" x14ac:dyDescent="0.25">
      <c r="D48" s="4" t="s">
        <v>36</v>
      </c>
    </row>
    <row r="49" spans="1:806" x14ac:dyDescent="0.25">
      <c r="D49" s="8" t="str">
        <f>HYPERLINK("http://www.schoonermartha.org/","The schooner Martha foundation")</f>
        <v>The schooner Martha foundation</v>
      </c>
    </row>
    <row r="50" spans="1:806" x14ac:dyDescent="0.25">
      <c r="D50" s="4" t="s">
        <v>743</v>
      </c>
    </row>
    <row r="51" spans="1:806" x14ac:dyDescent="0.25">
      <c r="D51" s="4" t="s">
        <v>37</v>
      </c>
    </row>
    <row r="52" spans="1:806" x14ac:dyDescent="0.25">
      <c r="D52" s="4" t="s">
        <v>744</v>
      </c>
    </row>
    <row r="53" spans="1:806" x14ac:dyDescent="0.25">
      <c r="D53" s="4" t="s">
        <v>933</v>
      </c>
    </row>
    <row r="54" spans="1:806" x14ac:dyDescent="0.25">
      <c r="D54" s="4" t="s">
        <v>344</v>
      </c>
    </row>
    <row r="55" spans="1:806" x14ac:dyDescent="0.25">
      <c r="D55" s="4" t="s">
        <v>38</v>
      </c>
    </row>
    <row r="56" spans="1:806" x14ac:dyDescent="0.25">
      <c r="D56" s="4" t="s">
        <v>345</v>
      </c>
    </row>
    <row r="57" spans="1:806" s="1" customFormat="1" x14ac:dyDescent="0.25">
      <c r="A57" s="7"/>
      <c r="B57" s="20"/>
      <c r="C57" s="5"/>
      <c r="D57" s="5" t="s">
        <v>346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</row>
    <row r="58" spans="1:806" x14ac:dyDescent="0.25">
      <c r="A58" s="14" t="s">
        <v>42</v>
      </c>
      <c r="B58" s="19">
        <v>43074</v>
      </c>
      <c r="C58" s="8" t="str">
        <f>HYPERLINK("https://www.youtube.com/watch?v=iEX0GG6B1pE","Demolishing the deck / Reasons to Rebuild - Rebuilding Tally Ho EP11")</f>
        <v>Demolishing the deck / Reasons to Rebuild - Rebuilding Tally Ho EP11</v>
      </c>
      <c r="D58" s="4" t="s">
        <v>43</v>
      </c>
    </row>
    <row r="59" spans="1:806" x14ac:dyDescent="0.25">
      <c r="D59" s="4" t="s">
        <v>745</v>
      </c>
    </row>
    <row r="60" spans="1:806" x14ac:dyDescent="0.25">
      <c r="D60" s="4" t="s">
        <v>44</v>
      </c>
    </row>
    <row r="61" spans="1:806" x14ac:dyDescent="0.25">
      <c r="D61" s="4" t="s">
        <v>48</v>
      </c>
    </row>
    <row r="62" spans="1:806" x14ac:dyDescent="0.25">
      <c r="D62" s="4" t="s">
        <v>45</v>
      </c>
    </row>
    <row r="63" spans="1:806" x14ac:dyDescent="0.25">
      <c r="D63" s="4" t="s">
        <v>39</v>
      </c>
    </row>
    <row r="64" spans="1:806" x14ac:dyDescent="0.25">
      <c r="D64" s="4" t="s">
        <v>46</v>
      </c>
    </row>
    <row r="65" spans="1:806" x14ac:dyDescent="0.25">
      <c r="D65" s="4" t="s">
        <v>47</v>
      </c>
    </row>
    <row r="66" spans="1:806" x14ac:dyDescent="0.25">
      <c r="D66" s="4" t="s">
        <v>49</v>
      </c>
    </row>
    <row r="67" spans="1:806" x14ac:dyDescent="0.25">
      <c r="D67" s="4" t="s">
        <v>50</v>
      </c>
    </row>
    <row r="68" spans="1:806" s="1" customFormat="1" x14ac:dyDescent="0.25">
      <c r="A68" s="7"/>
      <c r="B68" s="20"/>
      <c r="C68" s="5"/>
      <c r="D68" s="5" t="s">
        <v>51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</row>
    <row r="69" spans="1:806" x14ac:dyDescent="0.25">
      <c r="A69" s="14" t="s">
        <v>52</v>
      </c>
      <c r="B69" s="19">
        <v>43089</v>
      </c>
      <c r="C69" s="8" t="str">
        <f>HYPERLINK("https://www.youtube.com/watch?v=CMX1P0jahY4","Chainplates &amp; Knees / Live Oak &amp; Bronze - Rebuilding Tally Ho EP12")</f>
        <v>Chainplates &amp; Knees / Live Oak &amp; Bronze - Rebuilding Tally Ho EP12</v>
      </c>
      <c r="D69" s="4" t="s">
        <v>746</v>
      </c>
    </row>
    <row r="70" spans="1:806" x14ac:dyDescent="0.25">
      <c r="D70" s="4" t="s">
        <v>53</v>
      </c>
    </row>
    <row r="71" spans="1:806" x14ac:dyDescent="0.25">
      <c r="D71" s="4" t="s">
        <v>54</v>
      </c>
    </row>
    <row r="72" spans="1:806" x14ac:dyDescent="0.25">
      <c r="D72" s="4" t="s">
        <v>303</v>
      </c>
    </row>
    <row r="73" spans="1:806" x14ac:dyDescent="0.25">
      <c r="D73" s="4" t="s">
        <v>59</v>
      </c>
    </row>
    <row r="74" spans="1:806" x14ac:dyDescent="0.25">
      <c r="D74" s="4" t="s">
        <v>55</v>
      </c>
    </row>
    <row r="75" spans="1:806" x14ac:dyDescent="0.25">
      <c r="D75" s="8" t="str">
        <f>HYPERLINK("https://www.havenboatworks.com/","Haven Boatworks")</f>
        <v>Haven Boatworks</v>
      </c>
    </row>
    <row r="76" spans="1:806" x14ac:dyDescent="0.25">
      <c r="D76" s="4" t="s">
        <v>304</v>
      </c>
    </row>
    <row r="77" spans="1:806" x14ac:dyDescent="0.25">
      <c r="D77" s="4" t="s">
        <v>56</v>
      </c>
    </row>
    <row r="78" spans="1:806" x14ac:dyDescent="0.25">
      <c r="D78" s="4" t="s">
        <v>349</v>
      </c>
    </row>
    <row r="79" spans="1:806" x14ac:dyDescent="0.25">
      <c r="D79" s="8" t="str">
        <f>HYPERLINK("https://www.porttownsendfoundry.com/","Port Townsend Foundry")</f>
        <v>Port Townsend Foundry</v>
      </c>
    </row>
    <row r="80" spans="1:806" x14ac:dyDescent="0.25">
      <c r="D80" s="4" t="s">
        <v>57</v>
      </c>
    </row>
    <row r="81" spans="1:806" x14ac:dyDescent="0.25">
      <c r="D81" s="4" t="s">
        <v>60</v>
      </c>
    </row>
    <row r="82" spans="1:806" s="1" customFormat="1" x14ac:dyDescent="0.25">
      <c r="A82" s="7"/>
      <c r="B82" s="20"/>
      <c r="C82" s="5"/>
      <c r="D82" s="5" t="s">
        <v>747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  <c r="RN82" s="12"/>
      <c r="RO82" s="12"/>
      <c r="RP82" s="12"/>
      <c r="RQ82" s="12"/>
      <c r="RR82" s="12"/>
      <c r="RS82" s="12"/>
      <c r="RT82" s="12"/>
      <c r="RU82" s="12"/>
      <c r="RV82" s="12"/>
      <c r="RW82" s="12"/>
      <c r="RX82" s="12"/>
      <c r="RY82" s="12"/>
      <c r="RZ82" s="12"/>
      <c r="SA82" s="12"/>
      <c r="SB82" s="12"/>
      <c r="SC82" s="12"/>
      <c r="SD82" s="12"/>
      <c r="SE82" s="12"/>
      <c r="SF82" s="12"/>
      <c r="SG82" s="12"/>
      <c r="SH82" s="12"/>
      <c r="SI82" s="12"/>
      <c r="SJ82" s="12"/>
      <c r="SK82" s="12"/>
      <c r="SL82" s="12"/>
      <c r="SM82" s="12"/>
      <c r="SN82" s="12"/>
      <c r="SO82" s="12"/>
      <c r="SP82" s="12"/>
      <c r="SQ82" s="12"/>
      <c r="SR82" s="12"/>
      <c r="SS82" s="12"/>
      <c r="ST82" s="12"/>
      <c r="SU82" s="12"/>
      <c r="SV82" s="12"/>
      <c r="SW82" s="12"/>
      <c r="SX82" s="12"/>
      <c r="SY82" s="12"/>
      <c r="SZ82" s="12"/>
      <c r="TA82" s="12"/>
      <c r="TB82" s="12"/>
      <c r="TC82" s="12"/>
      <c r="TD82" s="12"/>
      <c r="TE82" s="12"/>
      <c r="TF82" s="12"/>
      <c r="TG82" s="12"/>
      <c r="TH82" s="12"/>
      <c r="TI82" s="12"/>
      <c r="TJ82" s="12"/>
      <c r="TK82" s="12"/>
      <c r="TL82" s="12"/>
      <c r="TM82" s="12"/>
      <c r="TN82" s="12"/>
      <c r="TO82" s="12"/>
      <c r="TP82" s="12"/>
      <c r="TQ82" s="12"/>
      <c r="TR82" s="12"/>
      <c r="TS82" s="12"/>
      <c r="TT82" s="12"/>
      <c r="TU82" s="12"/>
      <c r="TV82" s="12"/>
      <c r="TW82" s="12"/>
      <c r="TX82" s="12"/>
      <c r="TY82" s="12"/>
      <c r="TZ82" s="12"/>
      <c r="UA82" s="12"/>
      <c r="UB82" s="12"/>
      <c r="UC82" s="12"/>
      <c r="UD82" s="12"/>
      <c r="UE82" s="12"/>
      <c r="UF82" s="12"/>
      <c r="UG82" s="12"/>
      <c r="UH82" s="12"/>
      <c r="UI82" s="12"/>
      <c r="UJ82" s="12"/>
      <c r="UK82" s="12"/>
      <c r="UL82" s="12"/>
      <c r="UM82" s="12"/>
      <c r="UN82" s="12"/>
      <c r="UO82" s="12"/>
      <c r="UP82" s="12"/>
      <c r="UQ82" s="12"/>
      <c r="UR82" s="12"/>
      <c r="US82" s="12"/>
      <c r="UT82" s="12"/>
      <c r="UU82" s="12"/>
      <c r="UV82" s="12"/>
      <c r="UW82" s="12"/>
      <c r="UX82" s="12"/>
      <c r="UY82" s="12"/>
      <c r="UZ82" s="12"/>
      <c r="VA82" s="12"/>
      <c r="VB82" s="12"/>
      <c r="VC82" s="12"/>
      <c r="VD82" s="12"/>
      <c r="VE82" s="12"/>
      <c r="VF82" s="12"/>
      <c r="VG82" s="12"/>
      <c r="VH82" s="12"/>
      <c r="VI82" s="12"/>
      <c r="VJ82" s="12"/>
      <c r="VK82" s="12"/>
      <c r="VL82" s="12"/>
      <c r="VM82" s="12"/>
      <c r="VN82" s="12"/>
      <c r="VO82" s="12"/>
      <c r="VP82" s="12"/>
      <c r="VQ82" s="12"/>
      <c r="VR82" s="12"/>
      <c r="VS82" s="12"/>
      <c r="VT82" s="12"/>
      <c r="VU82" s="12"/>
      <c r="VV82" s="12"/>
      <c r="VW82" s="12"/>
      <c r="VX82" s="12"/>
      <c r="VY82" s="12"/>
      <c r="VZ82" s="12"/>
      <c r="WA82" s="12"/>
      <c r="WB82" s="12"/>
      <c r="WC82" s="12"/>
      <c r="WD82" s="12"/>
      <c r="WE82" s="12"/>
      <c r="WF82" s="12"/>
      <c r="WG82" s="12"/>
      <c r="WH82" s="12"/>
      <c r="WI82" s="12"/>
      <c r="WJ82" s="12"/>
      <c r="WK82" s="12"/>
      <c r="WL82" s="12"/>
      <c r="WM82" s="12"/>
      <c r="WN82" s="12"/>
      <c r="WO82" s="12"/>
      <c r="WP82" s="12"/>
      <c r="WQ82" s="12"/>
      <c r="WR82" s="12"/>
      <c r="WS82" s="12"/>
      <c r="WT82" s="12"/>
      <c r="WU82" s="12"/>
      <c r="WV82" s="12"/>
      <c r="WW82" s="12"/>
      <c r="WX82" s="12"/>
      <c r="WY82" s="12"/>
      <c r="WZ82" s="12"/>
      <c r="XA82" s="12"/>
      <c r="XB82" s="12"/>
      <c r="XC82" s="12"/>
      <c r="XD82" s="12"/>
      <c r="XE82" s="12"/>
      <c r="XF82" s="12"/>
      <c r="XG82" s="12"/>
      <c r="XH82" s="12"/>
      <c r="XI82" s="12"/>
      <c r="XJ82" s="12"/>
      <c r="XK82" s="12"/>
      <c r="XL82" s="12"/>
      <c r="XM82" s="12"/>
      <c r="XN82" s="12"/>
      <c r="XO82" s="12"/>
      <c r="XP82" s="12"/>
      <c r="XQ82" s="12"/>
      <c r="XR82" s="12"/>
      <c r="XS82" s="12"/>
      <c r="XT82" s="12"/>
      <c r="XU82" s="12"/>
      <c r="XV82" s="12"/>
      <c r="XW82" s="12"/>
      <c r="XX82" s="12"/>
      <c r="XY82" s="12"/>
      <c r="XZ82" s="12"/>
      <c r="YA82" s="12"/>
      <c r="YB82" s="12"/>
      <c r="YC82" s="12"/>
      <c r="YD82" s="12"/>
      <c r="YE82" s="12"/>
      <c r="YF82" s="12"/>
      <c r="YG82" s="12"/>
      <c r="YH82" s="12"/>
      <c r="YI82" s="12"/>
      <c r="YJ82" s="12"/>
      <c r="YK82" s="12"/>
      <c r="YL82" s="12"/>
      <c r="YM82" s="12"/>
      <c r="YN82" s="12"/>
      <c r="YO82" s="12"/>
      <c r="YP82" s="12"/>
      <c r="YQ82" s="12"/>
      <c r="YR82" s="12"/>
      <c r="YS82" s="12"/>
      <c r="YT82" s="12"/>
      <c r="YU82" s="12"/>
      <c r="YV82" s="12"/>
      <c r="YW82" s="12"/>
      <c r="YX82" s="12"/>
      <c r="YY82" s="12"/>
      <c r="YZ82" s="12"/>
      <c r="ZA82" s="12"/>
      <c r="ZB82" s="12"/>
      <c r="ZC82" s="12"/>
      <c r="ZD82" s="12"/>
      <c r="ZE82" s="12"/>
      <c r="ZF82" s="12"/>
      <c r="ZG82" s="12"/>
      <c r="ZH82" s="12"/>
      <c r="ZI82" s="12"/>
      <c r="ZJ82" s="12"/>
      <c r="ZK82" s="12"/>
      <c r="ZL82" s="12"/>
      <c r="ZM82" s="12"/>
      <c r="ZN82" s="12"/>
      <c r="ZO82" s="12"/>
      <c r="ZP82" s="12"/>
      <c r="ZQ82" s="12"/>
      <c r="ZR82" s="12"/>
      <c r="ZS82" s="12"/>
      <c r="ZT82" s="12"/>
      <c r="ZU82" s="12"/>
      <c r="ZV82" s="12"/>
      <c r="ZW82" s="12"/>
      <c r="ZX82" s="12"/>
      <c r="ZY82" s="12"/>
      <c r="ZZ82" s="12"/>
      <c r="AAA82" s="12"/>
      <c r="AAB82" s="12"/>
      <c r="AAC82" s="12"/>
      <c r="AAD82" s="12"/>
      <c r="AAE82" s="12"/>
      <c r="AAF82" s="12"/>
      <c r="AAG82" s="12"/>
      <c r="AAH82" s="12"/>
      <c r="AAI82" s="12"/>
      <c r="AAJ82" s="12"/>
      <c r="AAK82" s="12"/>
      <c r="AAL82" s="12"/>
      <c r="AAM82" s="12"/>
      <c r="AAN82" s="12"/>
      <c r="AAO82" s="12"/>
      <c r="AAP82" s="12"/>
      <c r="AAQ82" s="12"/>
      <c r="AAR82" s="12"/>
      <c r="AAS82" s="12"/>
      <c r="AAT82" s="12"/>
      <c r="AAU82" s="12"/>
      <c r="AAV82" s="12"/>
      <c r="AAW82" s="12"/>
      <c r="AAX82" s="12"/>
      <c r="AAY82" s="12"/>
      <c r="AAZ82" s="12"/>
      <c r="ABA82" s="12"/>
      <c r="ABB82" s="12"/>
      <c r="ABC82" s="12"/>
      <c r="ABD82" s="12"/>
      <c r="ABE82" s="12"/>
      <c r="ABF82" s="12"/>
      <c r="ABG82" s="12"/>
      <c r="ABH82" s="12"/>
      <c r="ABI82" s="12"/>
      <c r="ABJ82" s="12"/>
      <c r="ABK82" s="12"/>
      <c r="ABL82" s="12"/>
      <c r="ABM82" s="12"/>
      <c r="ABN82" s="12"/>
      <c r="ABO82" s="12"/>
      <c r="ABP82" s="12"/>
      <c r="ABQ82" s="12"/>
      <c r="ABR82" s="12"/>
      <c r="ABS82" s="12"/>
      <c r="ABT82" s="12"/>
      <c r="ABU82" s="12"/>
      <c r="ABV82" s="12"/>
      <c r="ABW82" s="12"/>
      <c r="ABX82" s="12"/>
      <c r="ABY82" s="12"/>
      <c r="ABZ82" s="12"/>
      <c r="ACA82" s="12"/>
      <c r="ACB82" s="12"/>
      <c r="ACC82" s="12"/>
      <c r="ACD82" s="12"/>
      <c r="ACE82" s="12"/>
      <c r="ACF82" s="12"/>
      <c r="ACG82" s="12"/>
      <c r="ACH82" s="12"/>
      <c r="ACI82" s="12"/>
      <c r="ACJ82" s="12"/>
      <c r="ACK82" s="12"/>
      <c r="ACL82" s="12"/>
      <c r="ACM82" s="12"/>
      <c r="ACN82" s="12"/>
      <c r="ACO82" s="12"/>
      <c r="ACP82" s="12"/>
      <c r="ACQ82" s="12"/>
      <c r="ACR82" s="12"/>
      <c r="ACS82" s="12"/>
      <c r="ACT82" s="12"/>
      <c r="ACU82" s="12"/>
      <c r="ACV82" s="12"/>
      <c r="ACW82" s="12"/>
      <c r="ACX82" s="12"/>
      <c r="ACY82" s="12"/>
      <c r="ACZ82" s="12"/>
      <c r="ADA82" s="12"/>
      <c r="ADB82" s="12"/>
      <c r="ADC82" s="12"/>
      <c r="ADD82" s="12"/>
      <c r="ADE82" s="12"/>
      <c r="ADF82" s="12"/>
      <c r="ADG82" s="12"/>
      <c r="ADH82" s="12"/>
      <c r="ADI82" s="12"/>
      <c r="ADJ82" s="12"/>
      <c r="ADK82" s="12"/>
      <c r="ADL82" s="12"/>
      <c r="ADM82" s="12"/>
      <c r="ADN82" s="12"/>
      <c r="ADO82" s="12"/>
      <c r="ADP82" s="12"/>
      <c r="ADQ82" s="12"/>
      <c r="ADR82" s="12"/>
      <c r="ADS82" s="12"/>
      <c r="ADT82" s="12"/>
      <c r="ADU82" s="12"/>
      <c r="ADV82" s="12"/>
      <c r="ADW82" s="12"/>
      <c r="ADX82" s="12"/>
      <c r="ADY82" s="12"/>
      <c r="ADZ82" s="12"/>
    </row>
    <row r="83" spans="1:806" x14ac:dyDescent="0.25">
      <c r="A83" s="14" t="s">
        <v>58</v>
      </c>
      <c r="B83" s="19">
        <v>43106</v>
      </c>
      <c r="C83" s="8" t="str">
        <f>HYPERLINK("https://www.youtube.com/watch?v=XVxrC0_6FSQ","Stringers &amp; Breast Hooks / Replace the Keel Timber ?! - Rebuilding Tally Ho EP13")</f>
        <v>Stringers &amp; Breast Hooks / Replace the Keel Timber ?! - Rebuilding Tally Ho EP13</v>
      </c>
      <c r="D83" s="4" t="s">
        <v>61</v>
      </c>
    </row>
    <row r="84" spans="1:806" x14ac:dyDescent="0.25">
      <c r="D84" s="4" t="s">
        <v>62</v>
      </c>
    </row>
    <row r="85" spans="1:806" x14ac:dyDescent="0.25">
      <c r="D85" s="4" t="s">
        <v>748</v>
      </c>
    </row>
    <row r="86" spans="1:806" x14ac:dyDescent="0.25">
      <c r="D86" s="4" t="s">
        <v>63</v>
      </c>
    </row>
    <row r="87" spans="1:806" x14ac:dyDescent="0.25">
      <c r="D87" s="4" t="s">
        <v>64</v>
      </c>
    </row>
    <row r="88" spans="1:806" x14ac:dyDescent="0.25">
      <c r="D88" s="4" t="s">
        <v>749</v>
      </c>
    </row>
    <row r="89" spans="1:806" x14ac:dyDescent="0.25">
      <c r="D89" s="4" t="s">
        <v>65</v>
      </c>
    </row>
    <row r="90" spans="1:806" x14ac:dyDescent="0.25">
      <c r="D90" s="4" t="s">
        <v>66</v>
      </c>
    </row>
    <row r="91" spans="1:806" x14ac:dyDescent="0.25">
      <c r="D91" s="4" t="s">
        <v>750</v>
      </c>
    </row>
    <row r="92" spans="1:806" x14ac:dyDescent="0.25">
      <c r="D92" s="4" t="s">
        <v>67</v>
      </c>
    </row>
    <row r="93" spans="1:806" s="1" customFormat="1" x14ac:dyDescent="0.25">
      <c r="A93" s="7"/>
      <c r="B93" s="20"/>
      <c r="C93" s="5"/>
      <c r="D93" s="5" t="s">
        <v>751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  <c r="KR93" s="12"/>
      <c r="KS93" s="12"/>
      <c r="KT93" s="12"/>
      <c r="KU93" s="12"/>
      <c r="KV93" s="12"/>
      <c r="KW93" s="12"/>
      <c r="KX93" s="12"/>
      <c r="KY93" s="12"/>
      <c r="KZ93" s="12"/>
      <c r="LA93" s="12"/>
      <c r="LB93" s="12"/>
      <c r="LC93" s="12"/>
      <c r="LD93" s="12"/>
      <c r="LE93" s="12"/>
      <c r="LF93" s="12"/>
      <c r="LG93" s="12"/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/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  <c r="NM93" s="12"/>
      <c r="NN93" s="12"/>
      <c r="NO93" s="12"/>
      <c r="NP93" s="12"/>
      <c r="NQ93" s="12"/>
      <c r="NR93" s="12"/>
      <c r="NS93" s="12"/>
      <c r="NT93" s="12"/>
      <c r="NU93" s="12"/>
      <c r="NV93" s="12"/>
      <c r="NW93" s="12"/>
      <c r="NX93" s="12"/>
      <c r="NY93" s="12"/>
      <c r="NZ93" s="12"/>
      <c r="OA93" s="12"/>
      <c r="OB93" s="12"/>
      <c r="OC93" s="12"/>
      <c r="OD93" s="12"/>
      <c r="OE93" s="12"/>
      <c r="OF93" s="12"/>
      <c r="OG93" s="12"/>
      <c r="OH93" s="12"/>
      <c r="OI93" s="12"/>
      <c r="OJ93" s="12"/>
      <c r="OK93" s="12"/>
      <c r="OL93" s="12"/>
      <c r="OM93" s="12"/>
      <c r="ON93" s="12"/>
      <c r="OO93" s="12"/>
      <c r="OP93" s="12"/>
      <c r="OQ93" s="12"/>
      <c r="OR93" s="12"/>
      <c r="OS93" s="12"/>
      <c r="OT93" s="12"/>
      <c r="OU93" s="12"/>
      <c r="OV93" s="12"/>
      <c r="OW93" s="12"/>
      <c r="OX93" s="12"/>
      <c r="OY93" s="12"/>
      <c r="OZ93" s="12"/>
      <c r="PA93" s="12"/>
      <c r="PB93" s="12"/>
      <c r="PC93" s="12"/>
      <c r="PD93" s="12"/>
      <c r="PE93" s="12"/>
      <c r="PF93" s="12"/>
      <c r="PG93" s="12"/>
      <c r="PH93" s="12"/>
      <c r="PI93" s="12"/>
      <c r="PJ93" s="12"/>
      <c r="PK93" s="12"/>
      <c r="PL93" s="12"/>
      <c r="PM93" s="12"/>
      <c r="PN93" s="12"/>
      <c r="PO93" s="12"/>
      <c r="PP93" s="12"/>
      <c r="PQ93" s="12"/>
      <c r="PR93" s="12"/>
      <c r="PS93" s="12"/>
      <c r="PT93" s="12"/>
      <c r="PU93" s="12"/>
      <c r="PV93" s="12"/>
      <c r="PW93" s="12"/>
      <c r="PX93" s="12"/>
      <c r="PY93" s="12"/>
      <c r="PZ93" s="12"/>
      <c r="QA93" s="12"/>
      <c r="QB93" s="12"/>
      <c r="QC93" s="12"/>
      <c r="QD93" s="12"/>
      <c r="QE93" s="12"/>
      <c r="QF93" s="12"/>
      <c r="QG93" s="12"/>
      <c r="QH93" s="12"/>
      <c r="QI93" s="12"/>
      <c r="QJ93" s="12"/>
      <c r="QK93" s="12"/>
      <c r="QL93" s="12"/>
      <c r="QM93" s="12"/>
      <c r="QN93" s="12"/>
      <c r="QO93" s="12"/>
      <c r="QP93" s="12"/>
      <c r="QQ93" s="12"/>
      <c r="QR93" s="12"/>
      <c r="QS93" s="12"/>
      <c r="QT93" s="12"/>
      <c r="QU93" s="12"/>
      <c r="QV93" s="12"/>
      <c r="QW93" s="12"/>
      <c r="QX93" s="12"/>
      <c r="QY93" s="12"/>
      <c r="QZ93" s="12"/>
      <c r="RA93" s="12"/>
      <c r="RB93" s="12"/>
      <c r="RC93" s="12"/>
      <c r="RD93" s="12"/>
      <c r="RE93" s="12"/>
      <c r="RF93" s="12"/>
      <c r="RG93" s="12"/>
      <c r="RH93" s="12"/>
      <c r="RI93" s="12"/>
      <c r="RJ93" s="12"/>
      <c r="RK93" s="12"/>
      <c r="RL93" s="12"/>
      <c r="RM93" s="12"/>
      <c r="RN93" s="12"/>
      <c r="RO93" s="12"/>
      <c r="RP93" s="12"/>
      <c r="RQ93" s="12"/>
      <c r="RR93" s="12"/>
      <c r="RS93" s="12"/>
      <c r="RT93" s="12"/>
      <c r="RU93" s="12"/>
      <c r="RV93" s="12"/>
      <c r="RW93" s="12"/>
      <c r="RX93" s="12"/>
      <c r="RY93" s="12"/>
      <c r="RZ93" s="12"/>
      <c r="SA93" s="12"/>
      <c r="SB93" s="12"/>
      <c r="SC93" s="12"/>
      <c r="SD93" s="12"/>
      <c r="SE93" s="12"/>
      <c r="SF93" s="12"/>
      <c r="SG93" s="12"/>
      <c r="SH93" s="12"/>
      <c r="SI93" s="12"/>
      <c r="SJ93" s="12"/>
      <c r="SK93" s="12"/>
      <c r="SL93" s="12"/>
      <c r="SM93" s="12"/>
      <c r="SN93" s="12"/>
      <c r="SO93" s="12"/>
      <c r="SP93" s="12"/>
      <c r="SQ93" s="12"/>
      <c r="SR93" s="12"/>
      <c r="SS93" s="12"/>
      <c r="ST93" s="12"/>
      <c r="SU93" s="12"/>
      <c r="SV93" s="12"/>
      <c r="SW93" s="12"/>
      <c r="SX93" s="12"/>
      <c r="SY93" s="12"/>
      <c r="SZ93" s="12"/>
      <c r="TA93" s="12"/>
      <c r="TB93" s="12"/>
      <c r="TC93" s="12"/>
      <c r="TD93" s="12"/>
      <c r="TE93" s="12"/>
      <c r="TF93" s="12"/>
      <c r="TG93" s="12"/>
      <c r="TH93" s="12"/>
      <c r="TI93" s="12"/>
      <c r="TJ93" s="12"/>
      <c r="TK93" s="12"/>
      <c r="TL93" s="12"/>
      <c r="TM93" s="12"/>
      <c r="TN93" s="12"/>
      <c r="TO93" s="12"/>
      <c r="TP93" s="12"/>
      <c r="TQ93" s="12"/>
      <c r="TR93" s="12"/>
      <c r="TS93" s="12"/>
      <c r="TT93" s="12"/>
      <c r="TU93" s="12"/>
      <c r="TV93" s="12"/>
      <c r="TW93" s="12"/>
      <c r="TX93" s="12"/>
      <c r="TY93" s="12"/>
      <c r="TZ93" s="12"/>
      <c r="UA93" s="12"/>
      <c r="UB93" s="12"/>
      <c r="UC93" s="12"/>
      <c r="UD93" s="12"/>
      <c r="UE93" s="12"/>
      <c r="UF93" s="12"/>
      <c r="UG93" s="12"/>
      <c r="UH93" s="12"/>
      <c r="UI93" s="12"/>
      <c r="UJ93" s="12"/>
      <c r="UK93" s="12"/>
      <c r="UL93" s="12"/>
      <c r="UM93" s="12"/>
      <c r="UN93" s="12"/>
      <c r="UO93" s="12"/>
      <c r="UP93" s="12"/>
      <c r="UQ93" s="12"/>
      <c r="UR93" s="12"/>
      <c r="US93" s="12"/>
      <c r="UT93" s="12"/>
      <c r="UU93" s="12"/>
      <c r="UV93" s="12"/>
      <c r="UW93" s="12"/>
      <c r="UX93" s="12"/>
      <c r="UY93" s="12"/>
      <c r="UZ93" s="12"/>
      <c r="VA93" s="12"/>
      <c r="VB93" s="12"/>
      <c r="VC93" s="12"/>
      <c r="VD93" s="12"/>
      <c r="VE93" s="12"/>
      <c r="VF93" s="12"/>
      <c r="VG93" s="12"/>
      <c r="VH93" s="12"/>
      <c r="VI93" s="12"/>
      <c r="VJ93" s="12"/>
      <c r="VK93" s="12"/>
      <c r="VL93" s="12"/>
      <c r="VM93" s="12"/>
      <c r="VN93" s="12"/>
      <c r="VO93" s="12"/>
      <c r="VP93" s="12"/>
      <c r="VQ93" s="12"/>
      <c r="VR93" s="12"/>
      <c r="VS93" s="12"/>
      <c r="VT93" s="12"/>
      <c r="VU93" s="12"/>
      <c r="VV93" s="12"/>
      <c r="VW93" s="12"/>
      <c r="VX93" s="12"/>
      <c r="VY93" s="12"/>
      <c r="VZ93" s="12"/>
      <c r="WA93" s="12"/>
      <c r="WB93" s="12"/>
      <c r="WC93" s="12"/>
      <c r="WD93" s="12"/>
      <c r="WE93" s="12"/>
      <c r="WF93" s="12"/>
      <c r="WG93" s="12"/>
      <c r="WH93" s="12"/>
      <c r="WI93" s="12"/>
      <c r="WJ93" s="12"/>
      <c r="WK93" s="12"/>
      <c r="WL93" s="12"/>
      <c r="WM93" s="12"/>
      <c r="WN93" s="12"/>
      <c r="WO93" s="12"/>
      <c r="WP93" s="12"/>
      <c r="WQ93" s="12"/>
      <c r="WR93" s="12"/>
      <c r="WS93" s="12"/>
      <c r="WT93" s="12"/>
      <c r="WU93" s="12"/>
      <c r="WV93" s="12"/>
      <c r="WW93" s="12"/>
      <c r="WX93" s="12"/>
      <c r="WY93" s="12"/>
      <c r="WZ93" s="12"/>
      <c r="XA93" s="12"/>
      <c r="XB93" s="12"/>
      <c r="XC93" s="12"/>
      <c r="XD93" s="12"/>
      <c r="XE93" s="12"/>
      <c r="XF93" s="12"/>
      <c r="XG93" s="12"/>
      <c r="XH93" s="12"/>
      <c r="XI93" s="12"/>
      <c r="XJ93" s="12"/>
      <c r="XK93" s="12"/>
      <c r="XL93" s="12"/>
      <c r="XM93" s="12"/>
      <c r="XN93" s="12"/>
      <c r="XO93" s="12"/>
      <c r="XP93" s="12"/>
      <c r="XQ93" s="12"/>
      <c r="XR93" s="12"/>
      <c r="XS93" s="12"/>
      <c r="XT93" s="12"/>
      <c r="XU93" s="12"/>
      <c r="XV93" s="12"/>
      <c r="XW93" s="12"/>
      <c r="XX93" s="12"/>
      <c r="XY93" s="12"/>
      <c r="XZ93" s="12"/>
      <c r="YA93" s="12"/>
      <c r="YB93" s="12"/>
      <c r="YC93" s="12"/>
      <c r="YD93" s="12"/>
      <c r="YE93" s="12"/>
      <c r="YF93" s="12"/>
      <c r="YG93" s="12"/>
      <c r="YH93" s="12"/>
      <c r="YI93" s="12"/>
      <c r="YJ93" s="12"/>
      <c r="YK93" s="12"/>
      <c r="YL93" s="12"/>
      <c r="YM93" s="12"/>
      <c r="YN93" s="12"/>
      <c r="YO93" s="12"/>
      <c r="YP93" s="12"/>
      <c r="YQ93" s="12"/>
      <c r="YR93" s="12"/>
      <c r="YS93" s="12"/>
      <c r="YT93" s="12"/>
      <c r="YU93" s="12"/>
      <c r="YV93" s="12"/>
      <c r="YW93" s="12"/>
      <c r="YX93" s="12"/>
      <c r="YY93" s="12"/>
      <c r="YZ93" s="12"/>
      <c r="ZA93" s="12"/>
      <c r="ZB93" s="12"/>
      <c r="ZC93" s="12"/>
      <c r="ZD93" s="12"/>
      <c r="ZE93" s="12"/>
      <c r="ZF93" s="12"/>
      <c r="ZG93" s="12"/>
      <c r="ZH93" s="12"/>
      <c r="ZI93" s="12"/>
      <c r="ZJ93" s="12"/>
      <c r="ZK93" s="12"/>
      <c r="ZL93" s="12"/>
      <c r="ZM93" s="12"/>
      <c r="ZN93" s="12"/>
      <c r="ZO93" s="12"/>
      <c r="ZP93" s="12"/>
      <c r="ZQ93" s="12"/>
      <c r="ZR93" s="12"/>
      <c r="ZS93" s="12"/>
      <c r="ZT93" s="12"/>
      <c r="ZU93" s="12"/>
      <c r="ZV93" s="12"/>
      <c r="ZW93" s="12"/>
      <c r="ZX93" s="12"/>
      <c r="ZY93" s="12"/>
      <c r="ZZ93" s="12"/>
      <c r="AAA93" s="12"/>
      <c r="AAB93" s="12"/>
      <c r="AAC93" s="12"/>
      <c r="AAD93" s="12"/>
      <c r="AAE93" s="12"/>
      <c r="AAF93" s="12"/>
      <c r="AAG93" s="12"/>
      <c r="AAH93" s="12"/>
      <c r="AAI93" s="12"/>
      <c r="AAJ93" s="12"/>
      <c r="AAK93" s="12"/>
      <c r="AAL93" s="12"/>
      <c r="AAM93" s="12"/>
      <c r="AAN93" s="12"/>
      <c r="AAO93" s="12"/>
      <c r="AAP93" s="12"/>
      <c r="AAQ93" s="12"/>
      <c r="AAR93" s="12"/>
      <c r="AAS93" s="12"/>
      <c r="AAT93" s="12"/>
      <c r="AAU93" s="12"/>
      <c r="AAV93" s="12"/>
      <c r="AAW93" s="12"/>
      <c r="AAX93" s="12"/>
      <c r="AAY93" s="12"/>
      <c r="AAZ93" s="12"/>
      <c r="ABA93" s="12"/>
      <c r="ABB93" s="12"/>
      <c r="ABC93" s="12"/>
      <c r="ABD93" s="12"/>
      <c r="ABE93" s="12"/>
      <c r="ABF93" s="12"/>
      <c r="ABG93" s="12"/>
      <c r="ABH93" s="12"/>
      <c r="ABI93" s="12"/>
      <c r="ABJ93" s="12"/>
      <c r="ABK93" s="12"/>
      <c r="ABL93" s="12"/>
      <c r="ABM93" s="12"/>
      <c r="ABN93" s="12"/>
      <c r="ABO93" s="12"/>
      <c r="ABP93" s="12"/>
      <c r="ABQ93" s="12"/>
      <c r="ABR93" s="12"/>
      <c r="ABS93" s="12"/>
      <c r="ABT93" s="12"/>
      <c r="ABU93" s="12"/>
      <c r="ABV93" s="12"/>
      <c r="ABW93" s="12"/>
      <c r="ABX93" s="12"/>
      <c r="ABY93" s="12"/>
      <c r="ABZ93" s="12"/>
      <c r="ACA93" s="12"/>
      <c r="ACB93" s="12"/>
      <c r="ACC93" s="12"/>
      <c r="ACD93" s="12"/>
      <c r="ACE93" s="12"/>
      <c r="ACF93" s="12"/>
      <c r="ACG93" s="12"/>
      <c r="ACH93" s="12"/>
      <c r="ACI93" s="12"/>
      <c r="ACJ93" s="12"/>
      <c r="ACK93" s="12"/>
      <c r="ACL93" s="12"/>
      <c r="ACM93" s="12"/>
      <c r="ACN93" s="12"/>
      <c r="ACO93" s="12"/>
      <c r="ACP93" s="12"/>
      <c r="ACQ93" s="12"/>
      <c r="ACR93" s="12"/>
      <c r="ACS93" s="12"/>
      <c r="ACT93" s="12"/>
      <c r="ACU93" s="12"/>
      <c r="ACV93" s="12"/>
      <c r="ACW93" s="12"/>
      <c r="ACX93" s="12"/>
      <c r="ACY93" s="12"/>
      <c r="ACZ93" s="12"/>
      <c r="ADA93" s="12"/>
      <c r="ADB93" s="12"/>
      <c r="ADC93" s="12"/>
      <c r="ADD93" s="12"/>
      <c r="ADE93" s="12"/>
      <c r="ADF93" s="12"/>
      <c r="ADG93" s="12"/>
      <c r="ADH93" s="12"/>
      <c r="ADI93" s="12"/>
      <c r="ADJ93" s="12"/>
      <c r="ADK93" s="12"/>
      <c r="ADL93" s="12"/>
      <c r="ADM93" s="12"/>
      <c r="ADN93" s="12"/>
      <c r="ADO93" s="12"/>
      <c r="ADP93" s="12"/>
      <c r="ADQ93" s="12"/>
      <c r="ADR93" s="12"/>
      <c r="ADS93" s="12"/>
      <c r="ADT93" s="12"/>
      <c r="ADU93" s="12"/>
      <c r="ADV93" s="12"/>
      <c r="ADW93" s="12"/>
      <c r="ADX93" s="12"/>
      <c r="ADY93" s="12"/>
      <c r="ADZ93" s="12"/>
    </row>
    <row r="94" spans="1:806" x14ac:dyDescent="0.25">
      <c r="A94" s="14" t="s">
        <v>68</v>
      </c>
      <c r="B94" s="19">
        <v>43120</v>
      </c>
      <c r="C94" s="8" t="str">
        <f>HYPERLINK("https://www.youtube.com/watch?v=uqXvWIEFzHk","Buying a New Keel Timber / Chainsaw Modification - Rebuilding Tally Ho EP14.PART1")</f>
        <v>Buying a New Keel Timber / Chainsaw Modification - Rebuilding Tally Ho EP14.PART1</v>
      </c>
      <c r="D94" s="4" t="s">
        <v>752</v>
      </c>
    </row>
    <row r="95" spans="1:806" x14ac:dyDescent="0.25">
      <c r="D95" s="4" t="s">
        <v>69</v>
      </c>
    </row>
    <row r="96" spans="1:806" x14ac:dyDescent="0.25">
      <c r="D96" s="4" t="s">
        <v>305</v>
      </c>
    </row>
    <row r="97" spans="1:806" x14ac:dyDescent="0.25">
      <c r="D97" s="4" t="s">
        <v>72</v>
      </c>
    </row>
    <row r="98" spans="1:806" x14ac:dyDescent="0.25">
      <c r="D98" s="4" t="s">
        <v>73</v>
      </c>
    </row>
    <row r="99" spans="1:806" x14ac:dyDescent="0.25">
      <c r="D99" s="4" t="s">
        <v>70</v>
      </c>
    </row>
    <row r="100" spans="1:806" s="1" customFormat="1" x14ac:dyDescent="0.25">
      <c r="A100" s="7"/>
      <c r="B100" s="20"/>
      <c r="C100" s="5"/>
      <c r="D100" s="5" t="s">
        <v>77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/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/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  <c r="NM100" s="12"/>
      <c r="NN100" s="12"/>
      <c r="NO100" s="12"/>
      <c r="NP100" s="12"/>
      <c r="NQ100" s="12"/>
      <c r="NR100" s="12"/>
      <c r="NS100" s="12"/>
      <c r="NT100" s="12"/>
      <c r="NU100" s="12"/>
      <c r="NV100" s="12"/>
      <c r="NW100" s="12"/>
      <c r="NX100" s="12"/>
      <c r="NY100" s="12"/>
      <c r="NZ100" s="12"/>
      <c r="OA100" s="12"/>
      <c r="OB100" s="12"/>
      <c r="OC100" s="12"/>
      <c r="OD100" s="12"/>
      <c r="OE100" s="12"/>
      <c r="OF100" s="12"/>
      <c r="OG100" s="12"/>
      <c r="OH100" s="12"/>
      <c r="OI100" s="12"/>
      <c r="OJ100" s="12"/>
      <c r="OK100" s="12"/>
      <c r="OL100" s="12"/>
      <c r="OM100" s="12"/>
      <c r="ON100" s="12"/>
      <c r="OO100" s="12"/>
      <c r="OP100" s="12"/>
      <c r="OQ100" s="12"/>
      <c r="OR100" s="12"/>
      <c r="OS100" s="12"/>
      <c r="OT100" s="12"/>
      <c r="OU100" s="12"/>
      <c r="OV100" s="12"/>
      <c r="OW100" s="12"/>
      <c r="OX100" s="12"/>
      <c r="OY100" s="12"/>
      <c r="OZ100" s="12"/>
      <c r="PA100" s="12"/>
      <c r="PB100" s="12"/>
      <c r="PC100" s="12"/>
      <c r="PD100" s="12"/>
      <c r="PE100" s="12"/>
      <c r="PF100" s="12"/>
      <c r="PG100" s="12"/>
      <c r="PH100" s="12"/>
      <c r="PI100" s="12"/>
      <c r="PJ100" s="12"/>
      <c r="PK100" s="12"/>
      <c r="PL100" s="12"/>
      <c r="PM100" s="12"/>
      <c r="PN100" s="12"/>
      <c r="PO100" s="12"/>
      <c r="PP100" s="12"/>
      <c r="PQ100" s="12"/>
      <c r="PR100" s="12"/>
      <c r="PS100" s="12"/>
      <c r="PT100" s="12"/>
      <c r="PU100" s="12"/>
      <c r="PV100" s="12"/>
      <c r="PW100" s="12"/>
      <c r="PX100" s="12"/>
      <c r="PY100" s="12"/>
      <c r="PZ100" s="12"/>
      <c r="QA100" s="12"/>
      <c r="QB100" s="12"/>
      <c r="QC100" s="12"/>
      <c r="QD100" s="12"/>
      <c r="QE100" s="12"/>
      <c r="QF100" s="12"/>
      <c r="QG100" s="12"/>
      <c r="QH100" s="12"/>
      <c r="QI100" s="12"/>
      <c r="QJ100" s="12"/>
      <c r="QK100" s="12"/>
      <c r="QL100" s="12"/>
      <c r="QM100" s="12"/>
      <c r="QN100" s="12"/>
      <c r="QO100" s="12"/>
      <c r="QP100" s="12"/>
      <c r="QQ100" s="12"/>
      <c r="QR100" s="12"/>
      <c r="QS100" s="12"/>
      <c r="QT100" s="12"/>
      <c r="QU100" s="12"/>
      <c r="QV100" s="12"/>
      <c r="QW100" s="12"/>
      <c r="QX100" s="12"/>
      <c r="QY100" s="12"/>
      <c r="QZ100" s="12"/>
      <c r="RA100" s="12"/>
      <c r="RB100" s="12"/>
      <c r="RC100" s="12"/>
      <c r="RD100" s="12"/>
      <c r="RE100" s="12"/>
      <c r="RF100" s="12"/>
      <c r="RG100" s="12"/>
      <c r="RH100" s="12"/>
      <c r="RI100" s="12"/>
      <c r="RJ100" s="12"/>
      <c r="RK100" s="12"/>
      <c r="RL100" s="12"/>
      <c r="RM100" s="12"/>
      <c r="RN100" s="12"/>
      <c r="RO100" s="12"/>
      <c r="RP100" s="12"/>
      <c r="RQ100" s="12"/>
      <c r="RR100" s="12"/>
      <c r="RS100" s="12"/>
      <c r="RT100" s="12"/>
      <c r="RU100" s="12"/>
      <c r="RV100" s="12"/>
      <c r="RW100" s="12"/>
      <c r="RX100" s="12"/>
      <c r="RY100" s="12"/>
      <c r="RZ100" s="12"/>
      <c r="SA100" s="12"/>
      <c r="SB100" s="12"/>
      <c r="SC100" s="12"/>
      <c r="SD100" s="12"/>
      <c r="SE100" s="12"/>
      <c r="SF100" s="12"/>
      <c r="SG100" s="12"/>
      <c r="SH100" s="12"/>
      <c r="SI100" s="12"/>
      <c r="SJ100" s="12"/>
      <c r="SK100" s="12"/>
      <c r="SL100" s="12"/>
      <c r="SM100" s="12"/>
      <c r="SN100" s="12"/>
      <c r="SO100" s="12"/>
      <c r="SP100" s="12"/>
      <c r="SQ100" s="12"/>
      <c r="SR100" s="12"/>
      <c r="SS100" s="12"/>
      <c r="ST100" s="12"/>
      <c r="SU100" s="12"/>
      <c r="SV100" s="12"/>
      <c r="SW100" s="12"/>
      <c r="SX100" s="12"/>
      <c r="SY100" s="12"/>
      <c r="SZ100" s="12"/>
      <c r="TA100" s="12"/>
      <c r="TB100" s="12"/>
      <c r="TC100" s="12"/>
      <c r="TD100" s="12"/>
      <c r="TE100" s="12"/>
      <c r="TF100" s="12"/>
      <c r="TG100" s="12"/>
      <c r="TH100" s="12"/>
      <c r="TI100" s="12"/>
      <c r="TJ100" s="12"/>
      <c r="TK100" s="12"/>
      <c r="TL100" s="12"/>
      <c r="TM100" s="12"/>
      <c r="TN100" s="12"/>
      <c r="TO100" s="12"/>
      <c r="TP100" s="12"/>
      <c r="TQ100" s="12"/>
      <c r="TR100" s="12"/>
      <c r="TS100" s="12"/>
      <c r="TT100" s="12"/>
      <c r="TU100" s="12"/>
      <c r="TV100" s="12"/>
      <c r="TW100" s="12"/>
      <c r="TX100" s="12"/>
      <c r="TY100" s="12"/>
      <c r="TZ100" s="12"/>
      <c r="UA100" s="12"/>
      <c r="UB100" s="12"/>
      <c r="UC100" s="12"/>
      <c r="UD100" s="12"/>
      <c r="UE100" s="12"/>
      <c r="UF100" s="12"/>
      <c r="UG100" s="12"/>
      <c r="UH100" s="12"/>
      <c r="UI100" s="12"/>
      <c r="UJ100" s="12"/>
      <c r="UK100" s="12"/>
      <c r="UL100" s="12"/>
      <c r="UM100" s="12"/>
      <c r="UN100" s="12"/>
      <c r="UO100" s="12"/>
      <c r="UP100" s="12"/>
      <c r="UQ100" s="12"/>
      <c r="UR100" s="12"/>
      <c r="US100" s="12"/>
      <c r="UT100" s="12"/>
      <c r="UU100" s="12"/>
      <c r="UV100" s="12"/>
      <c r="UW100" s="12"/>
      <c r="UX100" s="12"/>
      <c r="UY100" s="12"/>
      <c r="UZ100" s="12"/>
      <c r="VA100" s="12"/>
      <c r="VB100" s="12"/>
      <c r="VC100" s="12"/>
      <c r="VD100" s="12"/>
      <c r="VE100" s="12"/>
      <c r="VF100" s="12"/>
      <c r="VG100" s="12"/>
      <c r="VH100" s="12"/>
      <c r="VI100" s="12"/>
      <c r="VJ100" s="12"/>
      <c r="VK100" s="12"/>
      <c r="VL100" s="12"/>
      <c r="VM100" s="12"/>
      <c r="VN100" s="12"/>
      <c r="VO100" s="12"/>
      <c r="VP100" s="12"/>
      <c r="VQ100" s="12"/>
      <c r="VR100" s="12"/>
      <c r="VS100" s="12"/>
      <c r="VT100" s="12"/>
      <c r="VU100" s="12"/>
      <c r="VV100" s="12"/>
      <c r="VW100" s="12"/>
      <c r="VX100" s="12"/>
      <c r="VY100" s="12"/>
      <c r="VZ100" s="12"/>
      <c r="WA100" s="12"/>
      <c r="WB100" s="12"/>
      <c r="WC100" s="12"/>
      <c r="WD100" s="12"/>
      <c r="WE100" s="12"/>
      <c r="WF100" s="12"/>
      <c r="WG100" s="12"/>
      <c r="WH100" s="12"/>
      <c r="WI100" s="12"/>
      <c r="WJ100" s="12"/>
      <c r="WK100" s="12"/>
      <c r="WL100" s="12"/>
      <c r="WM100" s="12"/>
      <c r="WN100" s="12"/>
      <c r="WO100" s="12"/>
      <c r="WP100" s="12"/>
      <c r="WQ100" s="12"/>
      <c r="WR100" s="12"/>
      <c r="WS100" s="12"/>
      <c r="WT100" s="12"/>
      <c r="WU100" s="12"/>
      <c r="WV100" s="12"/>
      <c r="WW100" s="12"/>
      <c r="WX100" s="12"/>
      <c r="WY100" s="12"/>
      <c r="WZ100" s="12"/>
      <c r="XA100" s="12"/>
      <c r="XB100" s="12"/>
      <c r="XC100" s="12"/>
      <c r="XD100" s="12"/>
      <c r="XE100" s="12"/>
      <c r="XF100" s="12"/>
      <c r="XG100" s="12"/>
      <c r="XH100" s="12"/>
      <c r="XI100" s="12"/>
      <c r="XJ100" s="12"/>
      <c r="XK100" s="12"/>
      <c r="XL100" s="12"/>
      <c r="XM100" s="12"/>
      <c r="XN100" s="12"/>
      <c r="XO100" s="12"/>
      <c r="XP100" s="12"/>
      <c r="XQ100" s="12"/>
      <c r="XR100" s="12"/>
      <c r="XS100" s="12"/>
      <c r="XT100" s="12"/>
      <c r="XU100" s="12"/>
      <c r="XV100" s="12"/>
      <c r="XW100" s="12"/>
      <c r="XX100" s="12"/>
      <c r="XY100" s="12"/>
      <c r="XZ100" s="12"/>
      <c r="YA100" s="12"/>
      <c r="YB100" s="12"/>
      <c r="YC100" s="12"/>
      <c r="YD100" s="12"/>
      <c r="YE100" s="12"/>
      <c r="YF100" s="12"/>
      <c r="YG100" s="12"/>
      <c r="YH100" s="12"/>
      <c r="YI100" s="12"/>
      <c r="YJ100" s="12"/>
      <c r="YK100" s="12"/>
      <c r="YL100" s="12"/>
      <c r="YM100" s="12"/>
      <c r="YN100" s="12"/>
      <c r="YO100" s="12"/>
      <c r="YP100" s="12"/>
      <c r="YQ100" s="12"/>
      <c r="YR100" s="12"/>
      <c r="YS100" s="12"/>
      <c r="YT100" s="12"/>
      <c r="YU100" s="12"/>
      <c r="YV100" s="12"/>
      <c r="YW100" s="12"/>
      <c r="YX100" s="12"/>
      <c r="YY100" s="12"/>
      <c r="YZ100" s="12"/>
      <c r="ZA100" s="12"/>
      <c r="ZB100" s="12"/>
      <c r="ZC100" s="12"/>
      <c r="ZD100" s="12"/>
      <c r="ZE100" s="12"/>
      <c r="ZF100" s="12"/>
      <c r="ZG100" s="12"/>
      <c r="ZH100" s="12"/>
      <c r="ZI100" s="12"/>
      <c r="ZJ100" s="12"/>
      <c r="ZK100" s="12"/>
      <c r="ZL100" s="12"/>
      <c r="ZM100" s="12"/>
      <c r="ZN100" s="12"/>
      <c r="ZO100" s="12"/>
      <c r="ZP100" s="12"/>
      <c r="ZQ100" s="12"/>
      <c r="ZR100" s="12"/>
      <c r="ZS100" s="12"/>
      <c r="ZT100" s="12"/>
      <c r="ZU100" s="12"/>
      <c r="ZV100" s="12"/>
      <c r="ZW100" s="12"/>
      <c r="ZX100" s="12"/>
      <c r="ZY100" s="12"/>
      <c r="ZZ100" s="12"/>
      <c r="AAA100" s="12"/>
      <c r="AAB100" s="12"/>
      <c r="AAC100" s="12"/>
      <c r="AAD100" s="12"/>
      <c r="AAE100" s="12"/>
      <c r="AAF100" s="12"/>
      <c r="AAG100" s="12"/>
      <c r="AAH100" s="12"/>
      <c r="AAI100" s="12"/>
      <c r="AAJ100" s="12"/>
      <c r="AAK100" s="12"/>
      <c r="AAL100" s="12"/>
      <c r="AAM100" s="12"/>
      <c r="AAN100" s="12"/>
      <c r="AAO100" s="12"/>
      <c r="AAP100" s="12"/>
      <c r="AAQ100" s="12"/>
      <c r="AAR100" s="12"/>
      <c r="AAS100" s="12"/>
      <c r="AAT100" s="12"/>
      <c r="AAU100" s="12"/>
      <c r="AAV100" s="12"/>
      <c r="AAW100" s="12"/>
      <c r="AAX100" s="12"/>
      <c r="AAY100" s="12"/>
      <c r="AAZ100" s="12"/>
      <c r="ABA100" s="12"/>
      <c r="ABB100" s="12"/>
      <c r="ABC100" s="12"/>
      <c r="ABD100" s="12"/>
      <c r="ABE100" s="12"/>
      <c r="ABF100" s="12"/>
      <c r="ABG100" s="12"/>
      <c r="ABH100" s="12"/>
      <c r="ABI100" s="12"/>
      <c r="ABJ100" s="12"/>
      <c r="ABK100" s="12"/>
      <c r="ABL100" s="12"/>
      <c r="ABM100" s="12"/>
      <c r="ABN100" s="12"/>
      <c r="ABO100" s="12"/>
      <c r="ABP100" s="12"/>
      <c r="ABQ100" s="12"/>
      <c r="ABR100" s="12"/>
      <c r="ABS100" s="12"/>
      <c r="ABT100" s="12"/>
      <c r="ABU100" s="12"/>
      <c r="ABV100" s="12"/>
      <c r="ABW100" s="12"/>
      <c r="ABX100" s="12"/>
      <c r="ABY100" s="12"/>
      <c r="ABZ100" s="12"/>
      <c r="ACA100" s="12"/>
      <c r="ACB100" s="12"/>
      <c r="ACC100" s="12"/>
      <c r="ACD100" s="12"/>
      <c r="ACE100" s="12"/>
      <c r="ACF100" s="12"/>
      <c r="ACG100" s="12"/>
      <c r="ACH100" s="12"/>
      <c r="ACI100" s="12"/>
      <c r="ACJ100" s="12"/>
      <c r="ACK100" s="12"/>
      <c r="ACL100" s="12"/>
      <c r="ACM100" s="12"/>
      <c r="ACN100" s="12"/>
      <c r="ACO100" s="12"/>
      <c r="ACP100" s="12"/>
      <c r="ACQ100" s="12"/>
      <c r="ACR100" s="12"/>
      <c r="ACS100" s="12"/>
      <c r="ACT100" s="12"/>
      <c r="ACU100" s="12"/>
      <c r="ACV100" s="12"/>
      <c r="ACW100" s="12"/>
      <c r="ACX100" s="12"/>
      <c r="ACY100" s="12"/>
      <c r="ACZ100" s="12"/>
      <c r="ADA100" s="12"/>
      <c r="ADB100" s="12"/>
      <c r="ADC100" s="12"/>
      <c r="ADD100" s="12"/>
      <c r="ADE100" s="12"/>
      <c r="ADF100" s="12"/>
      <c r="ADG100" s="12"/>
      <c r="ADH100" s="12"/>
      <c r="ADI100" s="12"/>
      <c r="ADJ100" s="12"/>
      <c r="ADK100" s="12"/>
      <c r="ADL100" s="12"/>
      <c r="ADM100" s="12"/>
      <c r="ADN100" s="12"/>
      <c r="ADO100" s="12"/>
      <c r="ADP100" s="12"/>
      <c r="ADQ100" s="12"/>
      <c r="ADR100" s="12"/>
      <c r="ADS100" s="12"/>
      <c r="ADT100" s="12"/>
      <c r="ADU100" s="12"/>
      <c r="ADV100" s="12"/>
      <c r="ADW100" s="12"/>
      <c r="ADX100" s="12"/>
      <c r="ADY100" s="12"/>
      <c r="ADZ100" s="12"/>
    </row>
    <row r="101" spans="1:806" x14ac:dyDescent="0.25">
      <c r="A101" s="14" t="s">
        <v>71</v>
      </c>
      <c r="B101" s="19">
        <v>43127</v>
      </c>
      <c r="C101" s="8" t="str">
        <f>HYPERLINK("https://www.youtube.com/watch?v=GKm460QWupM","Cutting and Fitting a Keel Timber Scarph Joint - Rebuilding Tally Ho EP14.PART2")</f>
        <v>Cutting and Fitting a Keel Timber Scarph Joint - Rebuilding Tally Ho EP14.PART2</v>
      </c>
      <c r="D101" s="4" t="s">
        <v>74</v>
      </c>
    </row>
    <row r="102" spans="1:806" x14ac:dyDescent="0.25">
      <c r="D102" s="4" t="s">
        <v>75</v>
      </c>
    </row>
    <row r="103" spans="1:806" x14ac:dyDescent="0.25">
      <c r="D103" s="4" t="s">
        <v>76</v>
      </c>
    </row>
    <row r="104" spans="1:806" x14ac:dyDescent="0.25">
      <c r="D104" s="4" t="s">
        <v>78</v>
      </c>
    </row>
    <row r="105" spans="1:806" x14ac:dyDescent="0.25">
      <c r="D105" s="4" t="s">
        <v>80</v>
      </c>
    </row>
    <row r="106" spans="1:806" x14ac:dyDescent="0.25">
      <c r="D106" s="4" t="s">
        <v>753</v>
      </c>
    </row>
    <row r="107" spans="1:806" x14ac:dyDescent="0.25">
      <c r="D107" s="4" t="s">
        <v>79</v>
      </c>
    </row>
    <row r="108" spans="1:806" s="1" customFormat="1" x14ac:dyDescent="0.25">
      <c r="A108" s="7"/>
      <c r="B108" s="20"/>
      <c r="C108" s="5"/>
      <c r="D108" s="5" t="s">
        <v>81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  <c r="SO108" s="12"/>
      <c r="SP108" s="12"/>
      <c r="SQ108" s="12"/>
      <c r="SR108" s="12"/>
      <c r="SS108" s="12"/>
      <c r="ST108" s="12"/>
      <c r="SU108" s="12"/>
      <c r="SV108" s="12"/>
      <c r="SW108" s="12"/>
      <c r="SX108" s="12"/>
      <c r="SY108" s="12"/>
      <c r="SZ108" s="12"/>
      <c r="TA108" s="12"/>
      <c r="TB108" s="12"/>
      <c r="TC108" s="12"/>
      <c r="TD108" s="12"/>
      <c r="TE108" s="12"/>
      <c r="TF108" s="12"/>
      <c r="TG108" s="12"/>
      <c r="TH108" s="12"/>
      <c r="TI108" s="12"/>
      <c r="TJ108" s="12"/>
      <c r="TK108" s="12"/>
      <c r="TL108" s="12"/>
      <c r="TM108" s="12"/>
      <c r="TN108" s="12"/>
      <c r="TO108" s="12"/>
      <c r="TP108" s="12"/>
      <c r="TQ108" s="12"/>
      <c r="TR108" s="12"/>
      <c r="TS108" s="12"/>
      <c r="TT108" s="12"/>
      <c r="TU108" s="12"/>
      <c r="TV108" s="12"/>
      <c r="TW108" s="12"/>
      <c r="TX108" s="12"/>
      <c r="TY108" s="12"/>
      <c r="TZ108" s="12"/>
      <c r="UA108" s="12"/>
      <c r="UB108" s="12"/>
      <c r="UC108" s="12"/>
      <c r="UD108" s="12"/>
      <c r="UE108" s="12"/>
      <c r="UF108" s="12"/>
      <c r="UG108" s="12"/>
      <c r="UH108" s="12"/>
      <c r="UI108" s="12"/>
      <c r="UJ108" s="12"/>
      <c r="UK108" s="12"/>
      <c r="UL108" s="12"/>
      <c r="UM108" s="12"/>
      <c r="UN108" s="12"/>
      <c r="UO108" s="12"/>
      <c r="UP108" s="12"/>
      <c r="UQ108" s="12"/>
      <c r="UR108" s="12"/>
      <c r="US108" s="12"/>
      <c r="UT108" s="12"/>
      <c r="UU108" s="12"/>
      <c r="UV108" s="12"/>
      <c r="UW108" s="12"/>
      <c r="UX108" s="12"/>
      <c r="UY108" s="12"/>
      <c r="UZ108" s="12"/>
      <c r="VA108" s="12"/>
      <c r="VB108" s="12"/>
      <c r="VC108" s="12"/>
      <c r="VD108" s="12"/>
      <c r="VE108" s="12"/>
      <c r="VF108" s="12"/>
      <c r="VG108" s="12"/>
      <c r="VH108" s="12"/>
      <c r="VI108" s="12"/>
      <c r="VJ108" s="12"/>
      <c r="VK108" s="12"/>
      <c r="VL108" s="12"/>
      <c r="VM108" s="12"/>
      <c r="VN108" s="12"/>
      <c r="VO108" s="12"/>
      <c r="VP108" s="12"/>
      <c r="VQ108" s="12"/>
      <c r="VR108" s="12"/>
      <c r="VS108" s="12"/>
      <c r="VT108" s="12"/>
      <c r="VU108" s="12"/>
      <c r="VV108" s="12"/>
      <c r="VW108" s="12"/>
      <c r="VX108" s="12"/>
      <c r="VY108" s="12"/>
      <c r="VZ108" s="12"/>
      <c r="WA108" s="12"/>
      <c r="WB108" s="12"/>
      <c r="WC108" s="12"/>
      <c r="WD108" s="12"/>
      <c r="WE108" s="12"/>
      <c r="WF108" s="12"/>
      <c r="WG108" s="12"/>
      <c r="WH108" s="12"/>
      <c r="WI108" s="12"/>
      <c r="WJ108" s="12"/>
      <c r="WK108" s="12"/>
      <c r="WL108" s="12"/>
      <c r="WM108" s="12"/>
      <c r="WN108" s="12"/>
      <c r="WO108" s="12"/>
      <c r="WP108" s="12"/>
      <c r="WQ108" s="12"/>
      <c r="WR108" s="12"/>
      <c r="WS108" s="12"/>
      <c r="WT108" s="12"/>
      <c r="WU108" s="12"/>
      <c r="WV108" s="12"/>
      <c r="WW108" s="12"/>
      <c r="WX108" s="12"/>
      <c r="WY108" s="12"/>
      <c r="WZ108" s="12"/>
      <c r="XA108" s="12"/>
      <c r="XB108" s="12"/>
      <c r="XC108" s="12"/>
      <c r="XD108" s="12"/>
      <c r="XE108" s="12"/>
      <c r="XF108" s="12"/>
      <c r="XG108" s="12"/>
      <c r="XH108" s="12"/>
      <c r="XI108" s="12"/>
      <c r="XJ108" s="12"/>
      <c r="XK108" s="12"/>
      <c r="XL108" s="12"/>
      <c r="XM108" s="12"/>
      <c r="XN108" s="12"/>
      <c r="XO108" s="12"/>
      <c r="XP108" s="12"/>
      <c r="XQ108" s="12"/>
      <c r="XR108" s="12"/>
      <c r="XS108" s="12"/>
      <c r="XT108" s="12"/>
      <c r="XU108" s="12"/>
      <c r="XV108" s="12"/>
      <c r="XW108" s="12"/>
      <c r="XX108" s="12"/>
      <c r="XY108" s="12"/>
      <c r="XZ108" s="12"/>
      <c r="YA108" s="12"/>
      <c r="YB108" s="12"/>
      <c r="YC108" s="12"/>
      <c r="YD108" s="12"/>
      <c r="YE108" s="12"/>
      <c r="YF108" s="12"/>
      <c r="YG108" s="12"/>
      <c r="YH108" s="12"/>
      <c r="YI108" s="12"/>
      <c r="YJ108" s="12"/>
      <c r="YK108" s="12"/>
      <c r="YL108" s="12"/>
      <c r="YM108" s="12"/>
      <c r="YN108" s="12"/>
      <c r="YO108" s="12"/>
      <c r="YP108" s="12"/>
      <c r="YQ108" s="12"/>
      <c r="YR108" s="12"/>
      <c r="YS108" s="12"/>
      <c r="YT108" s="12"/>
      <c r="YU108" s="12"/>
      <c r="YV108" s="12"/>
      <c r="YW108" s="12"/>
      <c r="YX108" s="12"/>
      <c r="YY108" s="12"/>
      <c r="YZ108" s="12"/>
      <c r="ZA108" s="12"/>
      <c r="ZB108" s="12"/>
      <c r="ZC108" s="12"/>
      <c r="ZD108" s="12"/>
      <c r="ZE108" s="12"/>
      <c r="ZF108" s="12"/>
      <c r="ZG108" s="12"/>
      <c r="ZH108" s="12"/>
      <c r="ZI108" s="12"/>
      <c r="ZJ108" s="12"/>
      <c r="ZK108" s="12"/>
      <c r="ZL108" s="12"/>
      <c r="ZM108" s="12"/>
      <c r="ZN108" s="12"/>
      <c r="ZO108" s="12"/>
      <c r="ZP108" s="12"/>
      <c r="ZQ108" s="12"/>
      <c r="ZR108" s="12"/>
      <c r="ZS108" s="12"/>
      <c r="ZT108" s="12"/>
      <c r="ZU108" s="12"/>
      <c r="ZV108" s="12"/>
      <c r="ZW108" s="12"/>
      <c r="ZX108" s="12"/>
      <c r="ZY108" s="12"/>
      <c r="ZZ108" s="12"/>
      <c r="AAA108" s="12"/>
      <c r="AAB108" s="12"/>
      <c r="AAC108" s="12"/>
      <c r="AAD108" s="12"/>
      <c r="AAE108" s="12"/>
      <c r="AAF108" s="12"/>
      <c r="AAG108" s="12"/>
      <c r="AAH108" s="12"/>
      <c r="AAI108" s="12"/>
      <c r="AAJ108" s="12"/>
      <c r="AAK108" s="12"/>
      <c r="AAL108" s="12"/>
      <c r="AAM108" s="12"/>
      <c r="AAN108" s="12"/>
      <c r="AAO108" s="12"/>
      <c r="AAP108" s="12"/>
      <c r="AAQ108" s="12"/>
      <c r="AAR108" s="12"/>
      <c r="AAS108" s="12"/>
      <c r="AAT108" s="12"/>
      <c r="AAU108" s="12"/>
      <c r="AAV108" s="12"/>
      <c r="AAW108" s="12"/>
      <c r="AAX108" s="12"/>
      <c r="AAY108" s="12"/>
      <c r="AAZ108" s="12"/>
      <c r="ABA108" s="12"/>
      <c r="ABB108" s="12"/>
      <c r="ABC108" s="12"/>
      <c r="ABD108" s="12"/>
      <c r="ABE108" s="12"/>
      <c r="ABF108" s="12"/>
      <c r="ABG108" s="12"/>
      <c r="ABH108" s="12"/>
      <c r="ABI108" s="12"/>
      <c r="ABJ108" s="12"/>
      <c r="ABK108" s="12"/>
      <c r="ABL108" s="12"/>
      <c r="ABM108" s="12"/>
      <c r="ABN108" s="12"/>
      <c r="ABO108" s="12"/>
      <c r="ABP108" s="12"/>
      <c r="ABQ108" s="12"/>
      <c r="ABR108" s="12"/>
      <c r="ABS108" s="12"/>
      <c r="ABT108" s="12"/>
      <c r="ABU108" s="12"/>
      <c r="ABV108" s="12"/>
      <c r="ABW108" s="12"/>
      <c r="ABX108" s="12"/>
      <c r="ABY108" s="12"/>
      <c r="ABZ108" s="12"/>
      <c r="ACA108" s="12"/>
      <c r="ACB108" s="12"/>
      <c r="ACC108" s="12"/>
      <c r="ACD108" s="12"/>
      <c r="ACE108" s="12"/>
      <c r="ACF108" s="12"/>
      <c r="ACG108" s="12"/>
      <c r="ACH108" s="12"/>
      <c r="ACI108" s="12"/>
      <c r="ACJ108" s="12"/>
      <c r="ACK108" s="12"/>
      <c r="ACL108" s="12"/>
      <c r="ACM108" s="12"/>
      <c r="ACN108" s="12"/>
      <c r="ACO108" s="12"/>
      <c r="ACP108" s="12"/>
      <c r="ACQ108" s="12"/>
      <c r="ACR108" s="12"/>
      <c r="ACS108" s="12"/>
      <c r="ACT108" s="12"/>
      <c r="ACU108" s="12"/>
      <c r="ACV108" s="12"/>
      <c r="ACW108" s="12"/>
      <c r="ACX108" s="12"/>
      <c r="ACY108" s="12"/>
      <c r="ACZ108" s="12"/>
      <c r="ADA108" s="12"/>
      <c r="ADB108" s="12"/>
      <c r="ADC108" s="12"/>
      <c r="ADD108" s="12"/>
      <c r="ADE108" s="12"/>
      <c r="ADF108" s="12"/>
      <c r="ADG108" s="12"/>
      <c r="ADH108" s="12"/>
      <c r="ADI108" s="12"/>
      <c r="ADJ108" s="12"/>
      <c r="ADK108" s="12"/>
      <c r="ADL108" s="12"/>
      <c r="ADM108" s="12"/>
      <c r="ADN108" s="12"/>
      <c r="ADO108" s="12"/>
      <c r="ADP108" s="12"/>
      <c r="ADQ108" s="12"/>
      <c r="ADR108" s="12"/>
      <c r="ADS108" s="12"/>
      <c r="ADT108" s="12"/>
      <c r="ADU108" s="12"/>
      <c r="ADV108" s="12"/>
      <c r="ADW108" s="12"/>
      <c r="ADX108" s="12"/>
      <c r="ADY108" s="12"/>
      <c r="ADZ108" s="12"/>
    </row>
    <row r="109" spans="1:806" x14ac:dyDescent="0.25">
      <c r="A109" s="14" t="s">
        <v>82</v>
      </c>
      <c r="B109" s="19">
        <v>43141</v>
      </c>
      <c r="C109" s="8" t="str">
        <f>HYPERLINK("https://www.youtube.com/watch?v=XZZhKBPScbE","Building a New, Traditional Boat in Cornwall - Rebuilding Tally Ho EP 15")</f>
        <v>Building a New, Traditional Boat in Cornwall - Rebuilding Tally Ho EP 15</v>
      </c>
      <c r="D109" s="4" t="s">
        <v>83</v>
      </c>
    </row>
    <row r="110" spans="1:806" x14ac:dyDescent="0.25">
      <c r="D110" s="4" t="s">
        <v>86</v>
      </c>
    </row>
    <row r="111" spans="1:806" x14ac:dyDescent="0.25">
      <c r="D111" s="4" t="s">
        <v>89</v>
      </c>
    </row>
    <row r="112" spans="1:806" s="1" customFormat="1" x14ac:dyDescent="0.25">
      <c r="A112" s="7"/>
      <c r="B112" s="20"/>
      <c r="C112" s="5"/>
      <c r="D112" s="5" t="s">
        <v>84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  <c r="KR112" s="12"/>
      <c r="KS112" s="12"/>
      <c r="KT112" s="12"/>
      <c r="KU112" s="12"/>
      <c r="KV112" s="12"/>
      <c r="KW112" s="12"/>
      <c r="KX112" s="12"/>
      <c r="KY112" s="12"/>
      <c r="KZ112" s="12"/>
      <c r="LA112" s="12"/>
      <c r="LB112" s="12"/>
      <c r="LC112" s="12"/>
      <c r="LD112" s="12"/>
      <c r="LE112" s="12"/>
      <c r="LF112" s="12"/>
      <c r="LG112" s="12"/>
      <c r="LH112" s="12"/>
      <c r="LI112" s="12"/>
      <c r="LJ112" s="12"/>
      <c r="LK112" s="12"/>
      <c r="LL112" s="12"/>
      <c r="LM112" s="12"/>
      <c r="LN112" s="12"/>
      <c r="LO112" s="12"/>
      <c r="LP112" s="12"/>
      <c r="LQ112" s="12"/>
      <c r="LR112" s="12"/>
      <c r="LS112" s="12"/>
      <c r="LT112" s="12"/>
      <c r="LU112" s="12"/>
      <c r="LV112" s="12"/>
      <c r="LW112" s="12"/>
      <c r="LX112" s="12"/>
      <c r="LY112" s="12"/>
      <c r="LZ112" s="12"/>
      <c r="MA112" s="12"/>
      <c r="MB112" s="12"/>
      <c r="MC112" s="12"/>
      <c r="MD112" s="12"/>
      <c r="ME112" s="12"/>
      <c r="MF112" s="12"/>
      <c r="MG112" s="12"/>
      <c r="MH112" s="12"/>
      <c r="MI112" s="12"/>
      <c r="MJ112" s="12"/>
      <c r="MK112" s="12"/>
      <c r="ML112" s="12"/>
      <c r="MM112" s="12"/>
      <c r="MN112" s="12"/>
      <c r="MO112" s="12"/>
      <c r="MP112" s="12"/>
      <c r="MQ112" s="12"/>
      <c r="MR112" s="12"/>
      <c r="MS112" s="12"/>
      <c r="MT112" s="12"/>
      <c r="MU112" s="12"/>
      <c r="MV112" s="12"/>
      <c r="MW112" s="12"/>
      <c r="MX112" s="12"/>
      <c r="MY112" s="12"/>
      <c r="MZ112" s="12"/>
      <c r="NA112" s="12"/>
      <c r="NB112" s="12"/>
      <c r="NC112" s="12"/>
      <c r="ND112" s="12"/>
      <c r="NE112" s="12"/>
      <c r="NF112" s="12"/>
      <c r="NG112" s="12"/>
      <c r="NH112" s="12"/>
      <c r="NI112" s="12"/>
      <c r="NJ112" s="12"/>
      <c r="NK112" s="12"/>
      <c r="NL112" s="12"/>
      <c r="NM112" s="12"/>
      <c r="NN112" s="12"/>
      <c r="NO112" s="12"/>
      <c r="NP112" s="12"/>
      <c r="NQ112" s="12"/>
      <c r="NR112" s="12"/>
      <c r="NS112" s="12"/>
      <c r="NT112" s="12"/>
      <c r="NU112" s="12"/>
      <c r="NV112" s="12"/>
      <c r="NW112" s="12"/>
      <c r="NX112" s="12"/>
      <c r="NY112" s="12"/>
      <c r="NZ112" s="12"/>
      <c r="OA112" s="12"/>
      <c r="OB112" s="12"/>
      <c r="OC112" s="12"/>
      <c r="OD112" s="12"/>
      <c r="OE112" s="12"/>
      <c r="OF112" s="12"/>
      <c r="OG112" s="12"/>
      <c r="OH112" s="12"/>
      <c r="OI112" s="12"/>
      <c r="OJ112" s="12"/>
      <c r="OK112" s="12"/>
      <c r="OL112" s="12"/>
      <c r="OM112" s="12"/>
      <c r="ON112" s="12"/>
      <c r="OO112" s="12"/>
      <c r="OP112" s="12"/>
      <c r="OQ112" s="12"/>
      <c r="OR112" s="12"/>
      <c r="OS112" s="12"/>
      <c r="OT112" s="12"/>
      <c r="OU112" s="12"/>
      <c r="OV112" s="12"/>
      <c r="OW112" s="12"/>
      <c r="OX112" s="12"/>
      <c r="OY112" s="12"/>
      <c r="OZ112" s="12"/>
      <c r="PA112" s="12"/>
      <c r="PB112" s="12"/>
      <c r="PC112" s="12"/>
      <c r="PD112" s="12"/>
      <c r="PE112" s="12"/>
      <c r="PF112" s="12"/>
      <c r="PG112" s="12"/>
      <c r="PH112" s="12"/>
      <c r="PI112" s="12"/>
      <c r="PJ112" s="12"/>
      <c r="PK112" s="12"/>
      <c r="PL112" s="12"/>
      <c r="PM112" s="12"/>
      <c r="PN112" s="12"/>
      <c r="PO112" s="12"/>
      <c r="PP112" s="12"/>
      <c r="PQ112" s="12"/>
      <c r="PR112" s="12"/>
      <c r="PS112" s="12"/>
      <c r="PT112" s="12"/>
      <c r="PU112" s="12"/>
      <c r="PV112" s="12"/>
      <c r="PW112" s="12"/>
      <c r="PX112" s="12"/>
      <c r="PY112" s="12"/>
      <c r="PZ112" s="12"/>
      <c r="QA112" s="12"/>
      <c r="QB112" s="12"/>
      <c r="QC112" s="12"/>
      <c r="QD112" s="12"/>
      <c r="QE112" s="12"/>
      <c r="QF112" s="12"/>
      <c r="QG112" s="12"/>
      <c r="QH112" s="12"/>
      <c r="QI112" s="12"/>
      <c r="QJ112" s="12"/>
      <c r="QK112" s="12"/>
      <c r="QL112" s="12"/>
      <c r="QM112" s="12"/>
      <c r="QN112" s="12"/>
      <c r="QO112" s="12"/>
      <c r="QP112" s="12"/>
      <c r="QQ112" s="12"/>
      <c r="QR112" s="12"/>
      <c r="QS112" s="12"/>
      <c r="QT112" s="12"/>
      <c r="QU112" s="12"/>
      <c r="QV112" s="12"/>
      <c r="QW112" s="12"/>
      <c r="QX112" s="12"/>
      <c r="QY112" s="12"/>
      <c r="QZ112" s="12"/>
      <c r="RA112" s="12"/>
      <c r="RB112" s="12"/>
      <c r="RC112" s="12"/>
      <c r="RD112" s="12"/>
      <c r="RE112" s="12"/>
      <c r="RF112" s="12"/>
      <c r="RG112" s="12"/>
      <c r="RH112" s="12"/>
      <c r="RI112" s="12"/>
      <c r="RJ112" s="12"/>
      <c r="RK112" s="12"/>
      <c r="RL112" s="12"/>
      <c r="RM112" s="12"/>
      <c r="RN112" s="12"/>
      <c r="RO112" s="12"/>
      <c r="RP112" s="12"/>
      <c r="RQ112" s="12"/>
      <c r="RR112" s="12"/>
      <c r="RS112" s="12"/>
      <c r="RT112" s="12"/>
      <c r="RU112" s="12"/>
      <c r="RV112" s="12"/>
      <c r="RW112" s="12"/>
      <c r="RX112" s="12"/>
      <c r="RY112" s="12"/>
      <c r="RZ112" s="12"/>
      <c r="SA112" s="12"/>
      <c r="SB112" s="12"/>
      <c r="SC112" s="12"/>
      <c r="SD112" s="12"/>
      <c r="SE112" s="12"/>
      <c r="SF112" s="12"/>
      <c r="SG112" s="12"/>
      <c r="SH112" s="12"/>
      <c r="SI112" s="12"/>
      <c r="SJ112" s="12"/>
      <c r="SK112" s="12"/>
      <c r="SL112" s="12"/>
      <c r="SM112" s="12"/>
      <c r="SN112" s="12"/>
      <c r="SO112" s="12"/>
      <c r="SP112" s="12"/>
      <c r="SQ112" s="12"/>
      <c r="SR112" s="12"/>
      <c r="SS112" s="12"/>
      <c r="ST112" s="12"/>
      <c r="SU112" s="12"/>
      <c r="SV112" s="12"/>
      <c r="SW112" s="12"/>
      <c r="SX112" s="12"/>
      <c r="SY112" s="12"/>
      <c r="SZ112" s="12"/>
      <c r="TA112" s="12"/>
      <c r="TB112" s="12"/>
      <c r="TC112" s="12"/>
      <c r="TD112" s="12"/>
      <c r="TE112" s="12"/>
      <c r="TF112" s="12"/>
      <c r="TG112" s="12"/>
      <c r="TH112" s="12"/>
      <c r="TI112" s="12"/>
      <c r="TJ112" s="12"/>
      <c r="TK112" s="12"/>
      <c r="TL112" s="12"/>
      <c r="TM112" s="12"/>
      <c r="TN112" s="12"/>
      <c r="TO112" s="12"/>
      <c r="TP112" s="12"/>
      <c r="TQ112" s="12"/>
      <c r="TR112" s="12"/>
      <c r="TS112" s="12"/>
      <c r="TT112" s="12"/>
      <c r="TU112" s="12"/>
      <c r="TV112" s="12"/>
      <c r="TW112" s="12"/>
      <c r="TX112" s="12"/>
      <c r="TY112" s="12"/>
      <c r="TZ112" s="12"/>
      <c r="UA112" s="12"/>
      <c r="UB112" s="12"/>
      <c r="UC112" s="12"/>
      <c r="UD112" s="12"/>
      <c r="UE112" s="12"/>
      <c r="UF112" s="12"/>
      <c r="UG112" s="12"/>
      <c r="UH112" s="12"/>
      <c r="UI112" s="12"/>
      <c r="UJ112" s="12"/>
      <c r="UK112" s="12"/>
      <c r="UL112" s="12"/>
      <c r="UM112" s="12"/>
      <c r="UN112" s="12"/>
      <c r="UO112" s="12"/>
      <c r="UP112" s="12"/>
      <c r="UQ112" s="12"/>
      <c r="UR112" s="12"/>
      <c r="US112" s="12"/>
      <c r="UT112" s="12"/>
      <c r="UU112" s="12"/>
      <c r="UV112" s="12"/>
      <c r="UW112" s="12"/>
      <c r="UX112" s="12"/>
      <c r="UY112" s="12"/>
      <c r="UZ112" s="12"/>
      <c r="VA112" s="12"/>
      <c r="VB112" s="12"/>
      <c r="VC112" s="12"/>
      <c r="VD112" s="12"/>
      <c r="VE112" s="12"/>
      <c r="VF112" s="12"/>
      <c r="VG112" s="12"/>
      <c r="VH112" s="12"/>
      <c r="VI112" s="12"/>
      <c r="VJ112" s="12"/>
      <c r="VK112" s="12"/>
      <c r="VL112" s="12"/>
      <c r="VM112" s="12"/>
      <c r="VN112" s="12"/>
      <c r="VO112" s="12"/>
      <c r="VP112" s="12"/>
      <c r="VQ112" s="12"/>
      <c r="VR112" s="12"/>
      <c r="VS112" s="12"/>
      <c r="VT112" s="12"/>
      <c r="VU112" s="12"/>
      <c r="VV112" s="12"/>
      <c r="VW112" s="12"/>
      <c r="VX112" s="12"/>
      <c r="VY112" s="12"/>
      <c r="VZ112" s="12"/>
      <c r="WA112" s="12"/>
      <c r="WB112" s="12"/>
      <c r="WC112" s="12"/>
      <c r="WD112" s="12"/>
      <c r="WE112" s="12"/>
      <c r="WF112" s="12"/>
      <c r="WG112" s="12"/>
      <c r="WH112" s="12"/>
      <c r="WI112" s="12"/>
      <c r="WJ112" s="12"/>
      <c r="WK112" s="12"/>
      <c r="WL112" s="12"/>
      <c r="WM112" s="12"/>
      <c r="WN112" s="12"/>
      <c r="WO112" s="12"/>
      <c r="WP112" s="12"/>
      <c r="WQ112" s="12"/>
      <c r="WR112" s="12"/>
      <c r="WS112" s="12"/>
      <c r="WT112" s="12"/>
      <c r="WU112" s="12"/>
      <c r="WV112" s="12"/>
      <c r="WW112" s="12"/>
      <c r="WX112" s="12"/>
      <c r="WY112" s="12"/>
      <c r="WZ112" s="12"/>
      <c r="XA112" s="12"/>
      <c r="XB112" s="12"/>
      <c r="XC112" s="12"/>
      <c r="XD112" s="12"/>
      <c r="XE112" s="12"/>
      <c r="XF112" s="12"/>
      <c r="XG112" s="12"/>
      <c r="XH112" s="12"/>
      <c r="XI112" s="12"/>
      <c r="XJ112" s="12"/>
      <c r="XK112" s="12"/>
      <c r="XL112" s="12"/>
      <c r="XM112" s="12"/>
      <c r="XN112" s="12"/>
      <c r="XO112" s="12"/>
      <c r="XP112" s="12"/>
      <c r="XQ112" s="12"/>
      <c r="XR112" s="12"/>
      <c r="XS112" s="12"/>
      <c r="XT112" s="12"/>
      <c r="XU112" s="12"/>
      <c r="XV112" s="12"/>
      <c r="XW112" s="12"/>
      <c r="XX112" s="12"/>
      <c r="XY112" s="12"/>
      <c r="XZ112" s="12"/>
      <c r="YA112" s="12"/>
      <c r="YB112" s="12"/>
      <c r="YC112" s="12"/>
      <c r="YD112" s="12"/>
      <c r="YE112" s="12"/>
      <c r="YF112" s="12"/>
      <c r="YG112" s="12"/>
      <c r="YH112" s="12"/>
      <c r="YI112" s="12"/>
      <c r="YJ112" s="12"/>
      <c r="YK112" s="12"/>
      <c r="YL112" s="12"/>
      <c r="YM112" s="12"/>
      <c r="YN112" s="12"/>
      <c r="YO112" s="12"/>
      <c r="YP112" s="12"/>
      <c r="YQ112" s="12"/>
      <c r="YR112" s="12"/>
      <c r="YS112" s="12"/>
      <c r="YT112" s="12"/>
      <c r="YU112" s="12"/>
      <c r="YV112" s="12"/>
      <c r="YW112" s="12"/>
      <c r="YX112" s="12"/>
      <c r="YY112" s="12"/>
      <c r="YZ112" s="12"/>
      <c r="ZA112" s="12"/>
      <c r="ZB112" s="12"/>
      <c r="ZC112" s="12"/>
      <c r="ZD112" s="12"/>
      <c r="ZE112" s="12"/>
      <c r="ZF112" s="12"/>
      <c r="ZG112" s="12"/>
      <c r="ZH112" s="12"/>
      <c r="ZI112" s="12"/>
      <c r="ZJ112" s="12"/>
      <c r="ZK112" s="12"/>
      <c r="ZL112" s="12"/>
      <c r="ZM112" s="12"/>
      <c r="ZN112" s="12"/>
      <c r="ZO112" s="12"/>
      <c r="ZP112" s="12"/>
      <c r="ZQ112" s="12"/>
      <c r="ZR112" s="12"/>
      <c r="ZS112" s="12"/>
      <c r="ZT112" s="12"/>
      <c r="ZU112" s="12"/>
      <c r="ZV112" s="12"/>
      <c r="ZW112" s="12"/>
      <c r="ZX112" s="12"/>
      <c r="ZY112" s="12"/>
      <c r="ZZ112" s="12"/>
      <c r="AAA112" s="12"/>
      <c r="AAB112" s="12"/>
      <c r="AAC112" s="12"/>
      <c r="AAD112" s="12"/>
      <c r="AAE112" s="12"/>
      <c r="AAF112" s="12"/>
      <c r="AAG112" s="12"/>
      <c r="AAH112" s="12"/>
      <c r="AAI112" s="12"/>
      <c r="AAJ112" s="12"/>
      <c r="AAK112" s="12"/>
      <c r="AAL112" s="12"/>
      <c r="AAM112" s="12"/>
      <c r="AAN112" s="12"/>
      <c r="AAO112" s="12"/>
      <c r="AAP112" s="12"/>
      <c r="AAQ112" s="12"/>
      <c r="AAR112" s="12"/>
      <c r="AAS112" s="12"/>
      <c r="AAT112" s="12"/>
      <c r="AAU112" s="12"/>
      <c r="AAV112" s="12"/>
      <c r="AAW112" s="12"/>
      <c r="AAX112" s="12"/>
      <c r="AAY112" s="12"/>
      <c r="AAZ112" s="12"/>
      <c r="ABA112" s="12"/>
      <c r="ABB112" s="12"/>
      <c r="ABC112" s="12"/>
      <c r="ABD112" s="12"/>
      <c r="ABE112" s="12"/>
      <c r="ABF112" s="12"/>
      <c r="ABG112" s="12"/>
      <c r="ABH112" s="12"/>
      <c r="ABI112" s="12"/>
      <c r="ABJ112" s="12"/>
      <c r="ABK112" s="12"/>
      <c r="ABL112" s="12"/>
      <c r="ABM112" s="12"/>
      <c r="ABN112" s="12"/>
      <c r="ABO112" s="12"/>
      <c r="ABP112" s="12"/>
      <c r="ABQ112" s="12"/>
      <c r="ABR112" s="12"/>
      <c r="ABS112" s="12"/>
      <c r="ABT112" s="12"/>
      <c r="ABU112" s="12"/>
      <c r="ABV112" s="12"/>
      <c r="ABW112" s="12"/>
      <c r="ABX112" s="12"/>
      <c r="ABY112" s="12"/>
      <c r="ABZ112" s="12"/>
      <c r="ACA112" s="12"/>
      <c r="ACB112" s="12"/>
      <c r="ACC112" s="12"/>
      <c r="ACD112" s="12"/>
      <c r="ACE112" s="12"/>
      <c r="ACF112" s="12"/>
      <c r="ACG112" s="12"/>
      <c r="ACH112" s="12"/>
      <c r="ACI112" s="12"/>
      <c r="ACJ112" s="12"/>
      <c r="ACK112" s="12"/>
      <c r="ACL112" s="12"/>
      <c r="ACM112" s="12"/>
      <c r="ACN112" s="12"/>
      <c r="ACO112" s="12"/>
      <c r="ACP112" s="12"/>
      <c r="ACQ112" s="12"/>
      <c r="ACR112" s="12"/>
      <c r="ACS112" s="12"/>
      <c r="ACT112" s="12"/>
      <c r="ACU112" s="12"/>
      <c r="ACV112" s="12"/>
      <c r="ACW112" s="12"/>
      <c r="ACX112" s="12"/>
      <c r="ACY112" s="12"/>
      <c r="ACZ112" s="12"/>
      <c r="ADA112" s="12"/>
      <c r="ADB112" s="12"/>
      <c r="ADC112" s="12"/>
      <c r="ADD112" s="12"/>
      <c r="ADE112" s="12"/>
      <c r="ADF112" s="12"/>
      <c r="ADG112" s="12"/>
      <c r="ADH112" s="12"/>
      <c r="ADI112" s="12"/>
      <c r="ADJ112" s="12"/>
      <c r="ADK112" s="12"/>
      <c r="ADL112" s="12"/>
      <c r="ADM112" s="12"/>
      <c r="ADN112" s="12"/>
      <c r="ADO112" s="12"/>
      <c r="ADP112" s="12"/>
      <c r="ADQ112" s="12"/>
      <c r="ADR112" s="12"/>
      <c r="ADS112" s="12"/>
      <c r="ADT112" s="12"/>
      <c r="ADU112" s="12"/>
      <c r="ADV112" s="12"/>
      <c r="ADW112" s="12"/>
      <c r="ADX112" s="12"/>
      <c r="ADY112" s="12"/>
      <c r="ADZ112" s="12"/>
    </row>
    <row r="113" spans="1:806" x14ac:dyDescent="0.25">
      <c r="A113" s="14" t="s">
        <v>85</v>
      </c>
      <c r="B113" s="19">
        <v>43155</v>
      </c>
      <c r="C113" s="8" t="str">
        <f>HYPERLINK("https://www.youtube.com/watch?v=t8GXvkSdcu8","Laminating timbers into an old yacht / Cornish Projects - Rebuilding Tally Ho EP16")</f>
        <v>Laminating timbers into an old yacht / Cornish Projects - Rebuilding Tally Ho EP16</v>
      </c>
      <c r="D113" s="4" t="s">
        <v>87</v>
      </c>
    </row>
    <row r="114" spans="1:806" x14ac:dyDescent="0.25">
      <c r="D114" s="4" t="s">
        <v>754</v>
      </c>
    </row>
    <row r="115" spans="1:806" x14ac:dyDescent="0.25">
      <c r="D115" s="4" t="s">
        <v>88</v>
      </c>
    </row>
    <row r="116" spans="1:806" x14ac:dyDescent="0.25">
      <c r="D116" s="4" t="s">
        <v>90</v>
      </c>
    </row>
    <row r="117" spans="1:806" x14ac:dyDescent="0.25">
      <c r="D117" s="4" t="s">
        <v>91</v>
      </c>
    </row>
    <row r="118" spans="1:806" x14ac:dyDescent="0.25">
      <c r="D118" s="4" t="s">
        <v>92</v>
      </c>
    </row>
    <row r="119" spans="1:806" s="1" customFormat="1" x14ac:dyDescent="0.25">
      <c r="A119" s="7"/>
      <c r="B119" s="20"/>
      <c r="C119" s="5"/>
      <c r="D119" s="5" t="s">
        <v>93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  <c r="KF119" s="12"/>
      <c r="KG119" s="12"/>
      <c r="KH119" s="12"/>
      <c r="KI119" s="12"/>
      <c r="KJ119" s="12"/>
      <c r="KK119" s="12"/>
      <c r="KL119" s="12"/>
      <c r="KM119" s="12"/>
      <c r="KN119" s="12"/>
      <c r="KO119" s="12"/>
      <c r="KP119" s="12"/>
      <c r="KQ119" s="12"/>
      <c r="KR119" s="12"/>
      <c r="KS119" s="12"/>
      <c r="KT119" s="12"/>
      <c r="KU119" s="12"/>
      <c r="KV119" s="12"/>
      <c r="KW119" s="12"/>
      <c r="KX119" s="12"/>
      <c r="KY119" s="12"/>
      <c r="KZ119" s="12"/>
      <c r="LA119" s="12"/>
      <c r="LB119" s="12"/>
      <c r="LC119" s="12"/>
      <c r="LD119" s="12"/>
      <c r="LE119" s="12"/>
      <c r="LF119" s="12"/>
      <c r="LG119" s="12"/>
      <c r="LH119" s="12"/>
      <c r="LI119" s="12"/>
      <c r="LJ119" s="12"/>
      <c r="LK119" s="12"/>
      <c r="LL119" s="12"/>
      <c r="LM119" s="12"/>
      <c r="LN119" s="12"/>
      <c r="LO119" s="12"/>
      <c r="LP119" s="12"/>
      <c r="LQ119" s="12"/>
      <c r="LR119" s="12"/>
      <c r="LS119" s="12"/>
      <c r="LT119" s="12"/>
      <c r="LU119" s="12"/>
      <c r="LV119" s="12"/>
      <c r="LW119" s="12"/>
      <c r="LX119" s="12"/>
      <c r="LY119" s="12"/>
      <c r="LZ119" s="12"/>
      <c r="MA119" s="12"/>
      <c r="MB119" s="12"/>
      <c r="MC119" s="12"/>
      <c r="MD119" s="12"/>
      <c r="ME119" s="12"/>
      <c r="MF119" s="12"/>
      <c r="MG119" s="12"/>
      <c r="MH119" s="12"/>
      <c r="MI119" s="12"/>
      <c r="MJ119" s="12"/>
      <c r="MK119" s="12"/>
      <c r="ML119" s="12"/>
      <c r="MM119" s="12"/>
      <c r="MN119" s="12"/>
      <c r="MO119" s="12"/>
      <c r="MP119" s="12"/>
      <c r="MQ119" s="12"/>
      <c r="MR119" s="12"/>
      <c r="MS119" s="12"/>
      <c r="MT119" s="12"/>
      <c r="MU119" s="12"/>
      <c r="MV119" s="12"/>
      <c r="MW119" s="12"/>
      <c r="MX119" s="12"/>
      <c r="MY119" s="12"/>
      <c r="MZ119" s="12"/>
      <c r="NA119" s="12"/>
      <c r="NB119" s="12"/>
      <c r="NC119" s="12"/>
      <c r="ND119" s="12"/>
      <c r="NE119" s="12"/>
      <c r="NF119" s="12"/>
      <c r="NG119" s="12"/>
      <c r="NH119" s="12"/>
      <c r="NI119" s="12"/>
      <c r="NJ119" s="12"/>
      <c r="NK119" s="12"/>
      <c r="NL119" s="12"/>
      <c r="NM119" s="12"/>
      <c r="NN119" s="12"/>
      <c r="NO119" s="12"/>
      <c r="NP119" s="12"/>
      <c r="NQ119" s="12"/>
      <c r="NR119" s="12"/>
      <c r="NS119" s="12"/>
      <c r="NT119" s="12"/>
      <c r="NU119" s="12"/>
      <c r="NV119" s="12"/>
      <c r="NW119" s="12"/>
      <c r="NX119" s="12"/>
      <c r="NY119" s="12"/>
      <c r="NZ119" s="12"/>
      <c r="OA119" s="12"/>
      <c r="OB119" s="12"/>
      <c r="OC119" s="12"/>
      <c r="OD119" s="12"/>
      <c r="OE119" s="12"/>
      <c r="OF119" s="12"/>
      <c r="OG119" s="12"/>
      <c r="OH119" s="12"/>
      <c r="OI119" s="12"/>
      <c r="OJ119" s="12"/>
      <c r="OK119" s="12"/>
      <c r="OL119" s="12"/>
      <c r="OM119" s="12"/>
      <c r="ON119" s="12"/>
      <c r="OO119" s="12"/>
      <c r="OP119" s="12"/>
      <c r="OQ119" s="12"/>
      <c r="OR119" s="12"/>
      <c r="OS119" s="12"/>
      <c r="OT119" s="12"/>
      <c r="OU119" s="12"/>
      <c r="OV119" s="12"/>
      <c r="OW119" s="12"/>
      <c r="OX119" s="12"/>
      <c r="OY119" s="12"/>
      <c r="OZ119" s="12"/>
      <c r="PA119" s="12"/>
      <c r="PB119" s="12"/>
      <c r="PC119" s="12"/>
      <c r="PD119" s="12"/>
      <c r="PE119" s="12"/>
      <c r="PF119" s="12"/>
      <c r="PG119" s="12"/>
      <c r="PH119" s="12"/>
      <c r="PI119" s="12"/>
      <c r="PJ119" s="12"/>
      <c r="PK119" s="12"/>
      <c r="PL119" s="12"/>
      <c r="PM119" s="12"/>
      <c r="PN119" s="12"/>
      <c r="PO119" s="12"/>
      <c r="PP119" s="12"/>
      <c r="PQ119" s="12"/>
      <c r="PR119" s="12"/>
      <c r="PS119" s="12"/>
      <c r="PT119" s="12"/>
      <c r="PU119" s="12"/>
      <c r="PV119" s="12"/>
      <c r="PW119" s="12"/>
      <c r="PX119" s="12"/>
      <c r="PY119" s="12"/>
      <c r="PZ119" s="12"/>
      <c r="QA119" s="12"/>
      <c r="QB119" s="12"/>
      <c r="QC119" s="12"/>
      <c r="QD119" s="12"/>
      <c r="QE119" s="12"/>
      <c r="QF119" s="12"/>
      <c r="QG119" s="12"/>
      <c r="QH119" s="12"/>
      <c r="QI119" s="12"/>
      <c r="QJ119" s="12"/>
      <c r="QK119" s="12"/>
      <c r="QL119" s="12"/>
      <c r="QM119" s="12"/>
      <c r="QN119" s="12"/>
      <c r="QO119" s="12"/>
      <c r="QP119" s="12"/>
      <c r="QQ119" s="12"/>
      <c r="QR119" s="12"/>
      <c r="QS119" s="12"/>
      <c r="QT119" s="12"/>
      <c r="QU119" s="12"/>
      <c r="QV119" s="12"/>
      <c r="QW119" s="12"/>
      <c r="QX119" s="12"/>
      <c r="QY119" s="12"/>
      <c r="QZ119" s="12"/>
      <c r="RA119" s="12"/>
      <c r="RB119" s="12"/>
      <c r="RC119" s="12"/>
      <c r="RD119" s="12"/>
      <c r="RE119" s="12"/>
      <c r="RF119" s="12"/>
      <c r="RG119" s="12"/>
      <c r="RH119" s="12"/>
      <c r="RI119" s="12"/>
      <c r="RJ119" s="12"/>
      <c r="RK119" s="12"/>
      <c r="RL119" s="12"/>
      <c r="RM119" s="12"/>
      <c r="RN119" s="12"/>
      <c r="RO119" s="12"/>
      <c r="RP119" s="12"/>
      <c r="RQ119" s="12"/>
      <c r="RR119" s="12"/>
      <c r="RS119" s="12"/>
      <c r="RT119" s="12"/>
      <c r="RU119" s="12"/>
      <c r="RV119" s="12"/>
      <c r="RW119" s="12"/>
      <c r="RX119" s="12"/>
      <c r="RY119" s="12"/>
      <c r="RZ119" s="12"/>
      <c r="SA119" s="12"/>
      <c r="SB119" s="12"/>
      <c r="SC119" s="12"/>
      <c r="SD119" s="12"/>
      <c r="SE119" s="12"/>
      <c r="SF119" s="12"/>
      <c r="SG119" s="12"/>
      <c r="SH119" s="12"/>
      <c r="SI119" s="12"/>
      <c r="SJ119" s="12"/>
      <c r="SK119" s="12"/>
      <c r="SL119" s="12"/>
      <c r="SM119" s="12"/>
      <c r="SN119" s="12"/>
      <c r="SO119" s="12"/>
      <c r="SP119" s="12"/>
      <c r="SQ119" s="12"/>
      <c r="SR119" s="12"/>
      <c r="SS119" s="12"/>
      <c r="ST119" s="12"/>
      <c r="SU119" s="12"/>
      <c r="SV119" s="12"/>
      <c r="SW119" s="12"/>
      <c r="SX119" s="12"/>
      <c r="SY119" s="12"/>
      <c r="SZ119" s="12"/>
      <c r="TA119" s="12"/>
      <c r="TB119" s="12"/>
      <c r="TC119" s="12"/>
      <c r="TD119" s="12"/>
      <c r="TE119" s="12"/>
      <c r="TF119" s="12"/>
      <c r="TG119" s="12"/>
      <c r="TH119" s="12"/>
      <c r="TI119" s="12"/>
      <c r="TJ119" s="12"/>
      <c r="TK119" s="12"/>
      <c r="TL119" s="12"/>
      <c r="TM119" s="12"/>
      <c r="TN119" s="12"/>
      <c r="TO119" s="12"/>
      <c r="TP119" s="12"/>
      <c r="TQ119" s="12"/>
      <c r="TR119" s="12"/>
      <c r="TS119" s="12"/>
      <c r="TT119" s="12"/>
      <c r="TU119" s="12"/>
      <c r="TV119" s="12"/>
      <c r="TW119" s="12"/>
      <c r="TX119" s="12"/>
      <c r="TY119" s="12"/>
      <c r="TZ119" s="12"/>
      <c r="UA119" s="12"/>
      <c r="UB119" s="12"/>
      <c r="UC119" s="12"/>
      <c r="UD119" s="12"/>
      <c r="UE119" s="12"/>
      <c r="UF119" s="12"/>
      <c r="UG119" s="12"/>
      <c r="UH119" s="12"/>
      <c r="UI119" s="12"/>
      <c r="UJ119" s="12"/>
      <c r="UK119" s="12"/>
      <c r="UL119" s="12"/>
      <c r="UM119" s="12"/>
      <c r="UN119" s="12"/>
      <c r="UO119" s="12"/>
      <c r="UP119" s="12"/>
      <c r="UQ119" s="12"/>
      <c r="UR119" s="12"/>
      <c r="US119" s="12"/>
      <c r="UT119" s="12"/>
      <c r="UU119" s="12"/>
      <c r="UV119" s="12"/>
      <c r="UW119" s="12"/>
      <c r="UX119" s="12"/>
      <c r="UY119" s="12"/>
      <c r="UZ119" s="12"/>
      <c r="VA119" s="12"/>
      <c r="VB119" s="12"/>
      <c r="VC119" s="12"/>
      <c r="VD119" s="12"/>
      <c r="VE119" s="12"/>
      <c r="VF119" s="12"/>
      <c r="VG119" s="12"/>
      <c r="VH119" s="12"/>
      <c r="VI119" s="12"/>
      <c r="VJ119" s="12"/>
      <c r="VK119" s="12"/>
      <c r="VL119" s="12"/>
      <c r="VM119" s="12"/>
      <c r="VN119" s="12"/>
      <c r="VO119" s="12"/>
      <c r="VP119" s="12"/>
      <c r="VQ119" s="12"/>
      <c r="VR119" s="12"/>
      <c r="VS119" s="12"/>
      <c r="VT119" s="12"/>
      <c r="VU119" s="12"/>
      <c r="VV119" s="12"/>
      <c r="VW119" s="12"/>
      <c r="VX119" s="12"/>
      <c r="VY119" s="12"/>
      <c r="VZ119" s="12"/>
      <c r="WA119" s="12"/>
      <c r="WB119" s="12"/>
      <c r="WC119" s="12"/>
      <c r="WD119" s="12"/>
      <c r="WE119" s="12"/>
      <c r="WF119" s="12"/>
      <c r="WG119" s="12"/>
      <c r="WH119" s="12"/>
      <c r="WI119" s="12"/>
      <c r="WJ119" s="12"/>
      <c r="WK119" s="12"/>
      <c r="WL119" s="12"/>
      <c r="WM119" s="12"/>
      <c r="WN119" s="12"/>
      <c r="WO119" s="12"/>
      <c r="WP119" s="12"/>
      <c r="WQ119" s="12"/>
      <c r="WR119" s="12"/>
      <c r="WS119" s="12"/>
      <c r="WT119" s="12"/>
      <c r="WU119" s="12"/>
      <c r="WV119" s="12"/>
      <c r="WW119" s="12"/>
      <c r="WX119" s="12"/>
      <c r="WY119" s="12"/>
      <c r="WZ119" s="12"/>
      <c r="XA119" s="12"/>
      <c r="XB119" s="12"/>
      <c r="XC119" s="12"/>
      <c r="XD119" s="12"/>
      <c r="XE119" s="12"/>
      <c r="XF119" s="12"/>
      <c r="XG119" s="12"/>
      <c r="XH119" s="12"/>
      <c r="XI119" s="12"/>
      <c r="XJ119" s="12"/>
      <c r="XK119" s="12"/>
      <c r="XL119" s="12"/>
      <c r="XM119" s="12"/>
      <c r="XN119" s="12"/>
      <c r="XO119" s="12"/>
      <c r="XP119" s="12"/>
      <c r="XQ119" s="12"/>
      <c r="XR119" s="12"/>
      <c r="XS119" s="12"/>
      <c r="XT119" s="12"/>
      <c r="XU119" s="12"/>
      <c r="XV119" s="12"/>
      <c r="XW119" s="12"/>
      <c r="XX119" s="12"/>
      <c r="XY119" s="12"/>
      <c r="XZ119" s="12"/>
      <c r="YA119" s="12"/>
      <c r="YB119" s="12"/>
      <c r="YC119" s="12"/>
      <c r="YD119" s="12"/>
      <c r="YE119" s="12"/>
      <c r="YF119" s="12"/>
      <c r="YG119" s="12"/>
      <c r="YH119" s="12"/>
      <c r="YI119" s="12"/>
      <c r="YJ119" s="12"/>
      <c r="YK119" s="12"/>
      <c r="YL119" s="12"/>
      <c r="YM119" s="12"/>
      <c r="YN119" s="12"/>
      <c r="YO119" s="12"/>
      <c r="YP119" s="12"/>
      <c r="YQ119" s="12"/>
      <c r="YR119" s="12"/>
      <c r="YS119" s="12"/>
      <c r="YT119" s="12"/>
      <c r="YU119" s="12"/>
      <c r="YV119" s="12"/>
      <c r="YW119" s="12"/>
      <c r="YX119" s="12"/>
      <c r="YY119" s="12"/>
      <c r="YZ119" s="12"/>
      <c r="ZA119" s="12"/>
      <c r="ZB119" s="12"/>
      <c r="ZC119" s="12"/>
      <c r="ZD119" s="12"/>
      <c r="ZE119" s="12"/>
      <c r="ZF119" s="12"/>
      <c r="ZG119" s="12"/>
      <c r="ZH119" s="12"/>
      <c r="ZI119" s="12"/>
      <c r="ZJ119" s="12"/>
      <c r="ZK119" s="12"/>
      <c r="ZL119" s="12"/>
      <c r="ZM119" s="12"/>
      <c r="ZN119" s="12"/>
      <c r="ZO119" s="12"/>
      <c r="ZP119" s="12"/>
      <c r="ZQ119" s="12"/>
      <c r="ZR119" s="12"/>
      <c r="ZS119" s="12"/>
      <c r="ZT119" s="12"/>
      <c r="ZU119" s="12"/>
      <c r="ZV119" s="12"/>
      <c r="ZW119" s="12"/>
      <c r="ZX119" s="12"/>
      <c r="ZY119" s="12"/>
      <c r="ZZ119" s="12"/>
      <c r="AAA119" s="12"/>
      <c r="AAB119" s="12"/>
      <c r="AAC119" s="12"/>
      <c r="AAD119" s="12"/>
      <c r="AAE119" s="12"/>
      <c r="AAF119" s="12"/>
      <c r="AAG119" s="12"/>
      <c r="AAH119" s="12"/>
      <c r="AAI119" s="12"/>
      <c r="AAJ119" s="12"/>
      <c r="AAK119" s="12"/>
      <c r="AAL119" s="12"/>
      <c r="AAM119" s="12"/>
      <c r="AAN119" s="12"/>
      <c r="AAO119" s="12"/>
      <c r="AAP119" s="12"/>
      <c r="AAQ119" s="12"/>
      <c r="AAR119" s="12"/>
      <c r="AAS119" s="12"/>
      <c r="AAT119" s="12"/>
      <c r="AAU119" s="12"/>
      <c r="AAV119" s="12"/>
      <c r="AAW119" s="12"/>
      <c r="AAX119" s="12"/>
      <c r="AAY119" s="12"/>
      <c r="AAZ119" s="12"/>
      <c r="ABA119" s="12"/>
      <c r="ABB119" s="12"/>
      <c r="ABC119" s="12"/>
      <c r="ABD119" s="12"/>
      <c r="ABE119" s="12"/>
      <c r="ABF119" s="12"/>
      <c r="ABG119" s="12"/>
      <c r="ABH119" s="12"/>
      <c r="ABI119" s="12"/>
      <c r="ABJ119" s="12"/>
      <c r="ABK119" s="12"/>
      <c r="ABL119" s="12"/>
      <c r="ABM119" s="12"/>
      <c r="ABN119" s="12"/>
      <c r="ABO119" s="12"/>
      <c r="ABP119" s="12"/>
      <c r="ABQ119" s="12"/>
      <c r="ABR119" s="12"/>
      <c r="ABS119" s="12"/>
      <c r="ABT119" s="12"/>
      <c r="ABU119" s="12"/>
      <c r="ABV119" s="12"/>
      <c r="ABW119" s="12"/>
      <c r="ABX119" s="12"/>
      <c r="ABY119" s="12"/>
      <c r="ABZ119" s="12"/>
      <c r="ACA119" s="12"/>
      <c r="ACB119" s="12"/>
      <c r="ACC119" s="12"/>
      <c r="ACD119" s="12"/>
      <c r="ACE119" s="12"/>
      <c r="ACF119" s="12"/>
      <c r="ACG119" s="12"/>
      <c r="ACH119" s="12"/>
      <c r="ACI119" s="12"/>
      <c r="ACJ119" s="12"/>
      <c r="ACK119" s="12"/>
      <c r="ACL119" s="12"/>
      <c r="ACM119" s="12"/>
      <c r="ACN119" s="12"/>
      <c r="ACO119" s="12"/>
      <c r="ACP119" s="12"/>
      <c r="ACQ119" s="12"/>
      <c r="ACR119" s="12"/>
      <c r="ACS119" s="12"/>
      <c r="ACT119" s="12"/>
      <c r="ACU119" s="12"/>
      <c r="ACV119" s="12"/>
      <c r="ACW119" s="12"/>
      <c r="ACX119" s="12"/>
      <c r="ACY119" s="12"/>
      <c r="ACZ119" s="12"/>
      <c r="ADA119" s="12"/>
      <c r="ADB119" s="12"/>
      <c r="ADC119" s="12"/>
      <c r="ADD119" s="12"/>
      <c r="ADE119" s="12"/>
      <c r="ADF119" s="12"/>
      <c r="ADG119" s="12"/>
      <c r="ADH119" s="12"/>
      <c r="ADI119" s="12"/>
      <c r="ADJ119" s="12"/>
      <c r="ADK119" s="12"/>
      <c r="ADL119" s="12"/>
      <c r="ADM119" s="12"/>
      <c r="ADN119" s="12"/>
      <c r="ADO119" s="12"/>
      <c r="ADP119" s="12"/>
      <c r="ADQ119" s="12"/>
      <c r="ADR119" s="12"/>
      <c r="ADS119" s="12"/>
      <c r="ADT119" s="12"/>
      <c r="ADU119" s="12"/>
      <c r="ADV119" s="12"/>
      <c r="ADW119" s="12"/>
      <c r="ADX119" s="12"/>
      <c r="ADY119" s="12"/>
      <c r="ADZ119" s="12"/>
    </row>
    <row r="120" spans="1:806" x14ac:dyDescent="0.25">
      <c r="A120" s="14" t="s">
        <v>94</v>
      </c>
      <c r="B120" s="19">
        <v>43169</v>
      </c>
      <c r="C120" s="8" t="str">
        <f>HYPERLINK("https://www.youtube.com/watch?v=6lq5wAg_Fe4","Massive New Pilot Cutter Build / Ferry Planks - Rebuilding Tally Ho EP17")</f>
        <v>Massive New Pilot Cutter Build / Ferry Planks - Rebuilding Tally Ho EP17</v>
      </c>
      <c r="D120" s="4" t="s">
        <v>96</v>
      </c>
    </row>
    <row r="121" spans="1:806" x14ac:dyDescent="0.25">
      <c r="D121" s="8" t="str">
        <f>HYPERLINK("http://thefalmouthpilotcutter.co.uk","The Falmouth Cutter")</f>
        <v>The Falmouth Cutter</v>
      </c>
      <c r="F121" s="23"/>
    </row>
    <row r="122" spans="1:806" x14ac:dyDescent="0.25">
      <c r="D122" s="4" t="s">
        <v>101</v>
      </c>
    </row>
    <row r="123" spans="1:806" s="1" customFormat="1" x14ac:dyDescent="0.25">
      <c r="A123" s="7"/>
      <c r="B123" s="20"/>
      <c r="C123" s="5"/>
      <c r="D123" s="5" t="s">
        <v>97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  <c r="KE123" s="12"/>
      <c r="KF123" s="12"/>
      <c r="KG123" s="12"/>
      <c r="KH123" s="12"/>
      <c r="KI123" s="12"/>
      <c r="KJ123" s="12"/>
      <c r="KK123" s="12"/>
      <c r="KL123" s="12"/>
      <c r="KM123" s="12"/>
      <c r="KN123" s="12"/>
      <c r="KO123" s="12"/>
      <c r="KP123" s="12"/>
      <c r="KQ123" s="12"/>
      <c r="KR123" s="12"/>
      <c r="KS123" s="12"/>
      <c r="KT123" s="12"/>
      <c r="KU123" s="12"/>
      <c r="KV123" s="12"/>
      <c r="KW123" s="12"/>
      <c r="KX123" s="12"/>
      <c r="KY123" s="12"/>
      <c r="KZ123" s="12"/>
      <c r="LA123" s="12"/>
      <c r="LB123" s="12"/>
      <c r="LC123" s="12"/>
      <c r="LD123" s="12"/>
      <c r="LE123" s="12"/>
      <c r="LF123" s="12"/>
      <c r="LG123" s="12"/>
      <c r="LH123" s="12"/>
      <c r="LI123" s="12"/>
      <c r="LJ123" s="12"/>
      <c r="LK123" s="12"/>
      <c r="LL123" s="12"/>
      <c r="LM123" s="12"/>
      <c r="LN123" s="12"/>
      <c r="LO123" s="12"/>
      <c r="LP123" s="12"/>
      <c r="LQ123" s="12"/>
      <c r="LR123" s="12"/>
      <c r="LS123" s="12"/>
      <c r="LT123" s="12"/>
      <c r="LU123" s="12"/>
      <c r="LV123" s="12"/>
      <c r="LW123" s="12"/>
      <c r="LX123" s="12"/>
      <c r="LY123" s="12"/>
      <c r="LZ123" s="12"/>
      <c r="MA123" s="12"/>
      <c r="MB123" s="12"/>
      <c r="MC123" s="12"/>
      <c r="MD123" s="12"/>
      <c r="ME123" s="12"/>
      <c r="MF123" s="12"/>
      <c r="MG123" s="12"/>
      <c r="MH123" s="12"/>
      <c r="MI123" s="12"/>
      <c r="MJ123" s="12"/>
      <c r="MK123" s="12"/>
      <c r="ML123" s="12"/>
      <c r="MM123" s="12"/>
      <c r="MN123" s="12"/>
      <c r="MO123" s="12"/>
      <c r="MP123" s="12"/>
      <c r="MQ123" s="12"/>
      <c r="MR123" s="12"/>
      <c r="MS123" s="12"/>
      <c r="MT123" s="12"/>
      <c r="MU123" s="12"/>
      <c r="MV123" s="12"/>
      <c r="MW123" s="12"/>
      <c r="MX123" s="12"/>
      <c r="MY123" s="12"/>
      <c r="MZ123" s="12"/>
      <c r="NA123" s="12"/>
      <c r="NB123" s="12"/>
      <c r="NC123" s="12"/>
      <c r="ND123" s="12"/>
      <c r="NE123" s="12"/>
      <c r="NF123" s="12"/>
      <c r="NG123" s="12"/>
      <c r="NH123" s="12"/>
      <c r="NI123" s="12"/>
      <c r="NJ123" s="12"/>
      <c r="NK123" s="12"/>
      <c r="NL123" s="12"/>
      <c r="NM123" s="12"/>
      <c r="NN123" s="12"/>
      <c r="NO123" s="12"/>
      <c r="NP123" s="12"/>
      <c r="NQ123" s="12"/>
      <c r="NR123" s="12"/>
      <c r="NS123" s="12"/>
      <c r="NT123" s="12"/>
      <c r="NU123" s="12"/>
      <c r="NV123" s="12"/>
      <c r="NW123" s="12"/>
      <c r="NX123" s="12"/>
      <c r="NY123" s="12"/>
      <c r="NZ123" s="12"/>
      <c r="OA123" s="12"/>
      <c r="OB123" s="12"/>
      <c r="OC123" s="12"/>
      <c r="OD123" s="12"/>
      <c r="OE123" s="12"/>
      <c r="OF123" s="12"/>
      <c r="OG123" s="12"/>
      <c r="OH123" s="12"/>
      <c r="OI123" s="12"/>
      <c r="OJ123" s="12"/>
      <c r="OK123" s="12"/>
      <c r="OL123" s="12"/>
      <c r="OM123" s="12"/>
      <c r="ON123" s="12"/>
      <c r="OO123" s="12"/>
      <c r="OP123" s="12"/>
      <c r="OQ123" s="12"/>
      <c r="OR123" s="12"/>
      <c r="OS123" s="12"/>
      <c r="OT123" s="12"/>
      <c r="OU123" s="12"/>
      <c r="OV123" s="12"/>
      <c r="OW123" s="12"/>
      <c r="OX123" s="12"/>
      <c r="OY123" s="12"/>
      <c r="OZ123" s="12"/>
      <c r="PA123" s="12"/>
      <c r="PB123" s="12"/>
      <c r="PC123" s="12"/>
      <c r="PD123" s="12"/>
      <c r="PE123" s="12"/>
      <c r="PF123" s="12"/>
      <c r="PG123" s="12"/>
      <c r="PH123" s="12"/>
      <c r="PI123" s="12"/>
      <c r="PJ123" s="12"/>
      <c r="PK123" s="12"/>
      <c r="PL123" s="12"/>
      <c r="PM123" s="12"/>
      <c r="PN123" s="12"/>
      <c r="PO123" s="12"/>
      <c r="PP123" s="12"/>
      <c r="PQ123" s="12"/>
      <c r="PR123" s="12"/>
      <c r="PS123" s="12"/>
      <c r="PT123" s="12"/>
      <c r="PU123" s="12"/>
      <c r="PV123" s="12"/>
      <c r="PW123" s="12"/>
      <c r="PX123" s="12"/>
      <c r="PY123" s="12"/>
      <c r="PZ123" s="12"/>
      <c r="QA123" s="12"/>
      <c r="QB123" s="12"/>
      <c r="QC123" s="12"/>
      <c r="QD123" s="12"/>
      <c r="QE123" s="12"/>
      <c r="QF123" s="12"/>
      <c r="QG123" s="12"/>
      <c r="QH123" s="12"/>
      <c r="QI123" s="12"/>
      <c r="QJ123" s="12"/>
      <c r="QK123" s="12"/>
      <c r="QL123" s="12"/>
      <c r="QM123" s="12"/>
      <c r="QN123" s="12"/>
      <c r="QO123" s="12"/>
      <c r="QP123" s="12"/>
      <c r="QQ123" s="12"/>
      <c r="QR123" s="12"/>
      <c r="QS123" s="12"/>
      <c r="QT123" s="12"/>
      <c r="QU123" s="12"/>
      <c r="QV123" s="12"/>
      <c r="QW123" s="12"/>
      <c r="QX123" s="12"/>
      <c r="QY123" s="12"/>
      <c r="QZ123" s="12"/>
      <c r="RA123" s="12"/>
      <c r="RB123" s="12"/>
      <c r="RC123" s="12"/>
      <c r="RD123" s="12"/>
      <c r="RE123" s="12"/>
      <c r="RF123" s="12"/>
      <c r="RG123" s="12"/>
      <c r="RH123" s="12"/>
      <c r="RI123" s="12"/>
      <c r="RJ123" s="12"/>
      <c r="RK123" s="12"/>
      <c r="RL123" s="12"/>
      <c r="RM123" s="12"/>
      <c r="RN123" s="12"/>
      <c r="RO123" s="12"/>
      <c r="RP123" s="12"/>
      <c r="RQ123" s="12"/>
      <c r="RR123" s="12"/>
      <c r="RS123" s="12"/>
      <c r="RT123" s="12"/>
      <c r="RU123" s="12"/>
      <c r="RV123" s="12"/>
      <c r="RW123" s="12"/>
      <c r="RX123" s="12"/>
      <c r="RY123" s="12"/>
      <c r="RZ123" s="12"/>
      <c r="SA123" s="12"/>
      <c r="SB123" s="12"/>
      <c r="SC123" s="12"/>
      <c r="SD123" s="12"/>
      <c r="SE123" s="12"/>
      <c r="SF123" s="12"/>
      <c r="SG123" s="12"/>
      <c r="SH123" s="12"/>
      <c r="SI123" s="12"/>
      <c r="SJ123" s="12"/>
      <c r="SK123" s="12"/>
      <c r="SL123" s="12"/>
      <c r="SM123" s="12"/>
      <c r="SN123" s="12"/>
      <c r="SO123" s="12"/>
      <c r="SP123" s="12"/>
      <c r="SQ123" s="12"/>
      <c r="SR123" s="12"/>
      <c r="SS123" s="12"/>
      <c r="ST123" s="12"/>
      <c r="SU123" s="12"/>
      <c r="SV123" s="12"/>
      <c r="SW123" s="12"/>
      <c r="SX123" s="12"/>
      <c r="SY123" s="12"/>
      <c r="SZ123" s="12"/>
      <c r="TA123" s="12"/>
      <c r="TB123" s="12"/>
      <c r="TC123" s="12"/>
      <c r="TD123" s="12"/>
      <c r="TE123" s="12"/>
      <c r="TF123" s="12"/>
      <c r="TG123" s="12"/>
      <c r="TH123" s="12"/>
      <c r="TI123" s="12"/>
      <c r="TJ123" s="12"/>
      <c r="TK123" s="12"/>
      <c r="TL123" s="12"/>
      <c r="TM123" s="12"/>
      <c r="TN123" s="12"/>
      <c r="TO123" s="12"/>
      <c r="TP123" s="12"/>
      <c r="TQ123" s="12"/>
      <c r="TR123" s="12"/>
      <c r="TS123" s="12"/>
      <c r="TT123" s="12"/>
      <c r="TU123" s="12"/>
      <c r="TV123" s="12"/>
      <c r="TW123" s="12"/>
      <c r="TX123" s="12"/>
      <c r="TY123" s="12"/>
      <c r="TZ123" s="12"/>
      <c r="UA123" s="12"/>
      <c r="UB123" s="12"/>
      <c r="UC123" s="12"/>
      <c r="UD123" s="12"/>
      <c r="UE123" s="12"/>
      <c r="UF123" s="12"/>
      <c r="UG123" s="12"/>
      <c r="UH123" s="12"/>
      <c r="UI123" s="12"/>
      <c r="UJ123" s="12"/>
      <c r="UK123" s="12"/>
      <c r="UL123" s="12"/>
      <c r="UM123" s="12"/>
      <c r="UN123" s="12"/>
      <c r="UO123" s="12"/>
      <c r="UP123" s="12"/>
      <c r="UQ123" s="12"/>
      <c r="UR123" s="12"/>
      <c r="US123" s="12"/>
      <c r="UT123" s="12"/>
      <c r="UU123" s="12"/>
      <c r="UV123" s="12"/>
      <c r="UW123" s="12"/>
      <c r="UX123" s="12"/>
      <c r="UY123" s="12"/>
      <c r="UZ123" s="12"/>
      <c r="VA123" s="12"/>
      <c r="VB123" s="12"/>
      <c r="VC123" s="12"/>
      <c r="VD123" s="12"/>
      <c r="VE123" s="12"/>
      <c r="VF123" s="12"/>
      <c r="VG123" s="12"/>
      <c r="VH123" s="12"/>
      <c r="VI123" s="12"/>
      <c r="VJ123" s="12"/>
      <c r="VK123" s="12"/>
      <c r="VL123" s="12"/>
      <c r="VM123" s="12"/>
      <c r="VN123" s="12"/>
      <c r="VO123" s="12"/>
      <c r="VP123" s="12"/>
      <c r="VQ123" s="12"/>
      <c r="VR123" s="12"/>
      <c r="VS123" s="12"/>
      <c r="VT123" s="12"/>
      <c r="VU123" s="12"/>
      <c r="VV123" s="12"/>
      <c r="VW123" s="12"/>
      <c r="VX123" s="12"/>
      <c r="VY123" s="12"/>
      <c r="VZ123" s="12"/>
      <c r="WA123" s="12"/>
      <c r="WB123" s="12"/>
      <c r="WC123" s="12"/>
      <c r="WD123" s="12"/>
      <c r="WE123" s="12"/>
      <c r="WF123" s="12"/>
      <c r="WG123" s="12"/>
      <c r="WH123" s="12"/>
      <c r="WI123" s="12"/>
      <c r="WJ123" s="12"/>
      <c r="WK123" s="12"/>
      <c r="WL123" s="12"/>
      <c r="WM123" s="12"/>
      <c r="WN123" s="12"/>
      <c r="WO123" s="12"/>
      <c r="WP123" s="12"/>
      <c r="WQ123" s="12"/>
      <c r="WR123" s="12"/>
      <c r="WS123" s="12"/>
      <c r="WT123" s="12"/>
      <c r="WU123" s="12"/>
      <c r="WV123" s="12"/>
      <c r="WW123" s="12"/>
      <c r="WX123" s="12"/>
      <c r="WY123" s="12"/>
      <c r="WZ123" s="12"/>
      <c r="XA123" s="12"/>
      <c r="XB123" s="12"/>
      <c r="XC123" s="12"/>
      <c r="XD123" s="12"/>
      <c r="XE123" s="12"/>
      <c r="XF123" s="12"/>
      <c r="XG123" s="12"/>
      <c r="XH123" s="12"/>
      <c r="XI123" s="12"/>
      <c r="XJ123" s="12"/>
      <c r="XK123" s="12"/>
      <c r="XL123" s="12"/>
      <c r="XM123" s="12"/>
      <c r="XN123" s="12"/>
      <c r="XO123" s="12"/>
      <c r="XP123" s="12"/>
      <c r="XQ123" s="12"/>
      <c r="XR123" s="12"/>
      <c r="XS123" s="12"/>
      <c r="XT123" s="12"/>
      <c r="XU123" s="12"/>
      <c r="XV123" s="12"/>
      <c r="XW123" s="12"/>
      <c r="XX123" s="12"/>
      <c r="XY123" s="12"/>
      <c r="XZ123" s="12"/>
      <c r="YA123" s="12"/>
      <c r="YB123" s="12"/>
      <c r="YC123" s="12"/>
      <c r="YD123" s="12"/>
      <c r="YE123" s="12"/>
      <c r="YF123" s="12"/>
      <c r="YG123" s="12"/>
      <c r="YH123" s="12"/>
      <c r="YI123" s="12"/>
      <c r="YJ123" s="12"/>
      <c r="YK123" s="12"/>
      <c r="YL123" s="12"/>
      <c r="YM123" s="12"/>
      <c r="YN123" s="12"/>
      <c r="YO123" s="12"/>
      <c r="YP123" s="12"/>
      <c r="YQ123" s="12"/>
      <c r="YR123" s="12"/>
      <c r="YS123" s="12"/>
      <c r="YT123" s="12"/>
      <c r="YU123" s="12"/>
      <c r="YV123" s="12"/>
      <c r="YW123" s="12"/>
      <c r="YX123" s="12"/>
      <c r="YY123" s="12"/>
      <c r="YZ123" s="12"/>
      <c r="ZA123" s="12"/>
      <c r="ZB123" s="12"/>
      <c r="ZC123" s="12"/>
      <c r="ZD123" s="12"/>
      <c r="ZE123" s="12"/>
      <c r="ZF123" s="12"/>
      <c r="ZG123" s="12"/>
      <c r="ZH123" s="12"/>
      <c r="ZI123" s="12"/>
      <c r="ZJ123" s="12"/>
      <c r="ZK123" s="12"/>
      <c r="ZL123" s="12"/>
      <c r="ZM123" s="12"/>
      <c r="ZN123" s="12"/>
      <c r="ZO123" s="12"/>
      <c r="ZP123" s="12"/>
      <c r="ZQ123" s="12"/>
      <c r="ZR123" s="12"/>
      <c r="ZS123" s="12"/>
      <c r="ZT123" s="12"/>
      <c r="ZU123" s="12"/>
      <c r="ZV123" s="12"/>
      <c r="ZW123" s="12"/>
      <c r="ZX123" s="12"/>
      <c r="ZY123" s="12"/>
      <c r="ZZ123" s="12"/>
      <c r="AAA123" s="12"/>
      <c r="AAB123" s="12"/>
      <c r="AAC123" s="12"/>
      <c r="AAD123" s="12"/>
      <c r="AAE123" s="12"/>
      <c r="AAF123" s="12"/>
      <c r="AAG123" s="12"/>
      <c r="AAH123" s="12"/>
      <c r="AAI123" s="12"/>
      <c r="AAJ123" s="12"/>
      <c r="AAK123" s="12"/>
      <c r="AAL123" s="12"/>
      <c r="AAM123" s="12"/>
      <c r="AAN123" s="12"/>
      <c r="AAO123" s="12"/>
      <c r="AAP123" s="12"/>
      <c r="AAQ123" s="12"/>
      <c r="AAR123" s="12"/>
      <c r="AAS123" s="12"/>
      <c r="AAT123" s="12"/>
      <c r="AAU123" s="12"/>
      <c r="AAV123" s="12"/>
      <c r="AAW123" s="12"/>
      <c r="AAX123" s="12"/>
      <c r="AAY123" s="12"/>
      <c r="AAZ123" s="12"/>
      <c r="ABA123" s="12"/>
      <c r="ABB123" s="12"/>
      <c r="ABC123" s="12"/>
      <c r="ABD123" s="12"/>
      <c r="ABE123" s="12"/>
      <c r="ABF123" s="12"/>
      <c r="ABG123" s="12"/>
      <c r="ABH123" s="12"/>
      <c r="ABI123" s="12"/>
      <c r="ABJ123" s="12"/>
      <c r="ABK123" s="12"/>
      <c r="ABL123" s="12"/>
      <c r="ABM123" s="12"/>
      <c r="ABN123" s="12"/>
      <c r="ABO123" s="12"/>
      <c r="ABP123" s="12"/>
      <c r="ABQ123" s="12"/>
      <c r="ABR123" s="12"/>
      <c r="ABS123" s="12"/>
      <c r="ABT123" s="12"/>
      <c r="ABU123" s="12"/>
      <c r="ABV123" s="12"/>
      <c r="ABW123" s="12"/>
      <c r="ABX123" s="12"/>
      <c r="ABY123" s="12"/>
      <c r="ABZ123" s="12"/>
      <c r="ACA123" s="12"/>
      <c r="ACB123" s="12"/>
      <c r="ACC123" s="12"/>
      <c r="ACD123" s="12"/>
      <c r="ACE123" s="12"/>
      <c r="ACF123" s="12"/>
      <c r="ACG123" s="12"/>
      <c r="ACH123" s="12"/>
      <c r="ACI123" s="12"/>
      <c r="ACJ123" s="12"/>
      <c r="ACK123" s="12"/>
      <c r="ACL123" s="12"/>
      <c r="ACM123" s="12"/>
      <c r="ACN123" s="12"/>
      <c r="ACO123" s="12"/>
      <c r="ACP123" s="12"/>
      <c r="ACQ123" s="12"/>
      <c r="ACR123" s="12"/>
      <c r="ACS123" s="12"/>
      <c r="ACT123" s="12"/>
      <c r="ACU123" s="12"/>
      <c r="ACV123" s="12"/>
      <c r="ACW123" s="12"/>
      <c r="ACX123" s="12"/>
      <c r="ACY123" s="12"/>
      <c r="ACZ123" s="12"/>
      <c r="ADA123" s="12"/>
      <c r="ADB123" s="12"/>
      <c r="ADC123" s="12"/>
      <c r="ADD123" s="12"/>
      <c r="ADE123" s="12"/>
      <c r="ADF123" s="12"/>
      <c r="ADG123" s="12"/>
      <c r="ADH123" s="12"/>
      <c r="ADI123" s="12"/>
      <c r="ADJ123" s="12"/>
      <c r="ADK123" s="12"/>
      <c r="ADL123" s="12"/>
      <c r="ADM123" s="12"/>
      <c r="ADN123" s="12"/>
      <c r="ADO123" s="12"/>
      <c r="ADP123" s="12"/>
      <c r="ADQ123" s="12"/>
      <c r="ADR123" s="12"/>
      <c r="ADS123" s="12"/>
      <c r="ADT123" s="12"/>
      <c r="ADU123" s="12"/>
      <c r="ADV123" s="12"/>
      <c r="ADW123" s="12"/>
      <c r="ADX123" s="12"/>
      <c r="ADY123" s="12"/>
      <c r="ADZ123" s="12"/>
    </row>
    <row r="124" spans="1:806" x14ac:dyDescent="0.25">
      <c r="A124" s="14" t="s">
        <v>98</v>
      </c>
      <c r="B124" s="19">
        <v>43183</v>
      </c>
      <c r="C124" s="8" t="str">
        <f>HYPERLINK("https://www.youtube.com/watch?v=6d_S4PYmIrQ","The History of the Yacht Tally Ho / Pilot Cutters / Going South - Rebuilding Tally Ho EP18")</f>
        <v>The History of the Yacht Tally Ho / Pilot Cutters / Going South - Rebuilding Tally Ho EP18</v>
      </c>
      <c r="D124" s="4" t="s">
        <v>99</v>
      </c>
    </row>
    <row r="125" spans="1:806" x14ac:dyDescent="0.25">
      <c r="D125" s="4" t="s">
        <v>100</v>
      </c>
    </row>
    <row r="126" spans="1:806" x14ac:dyDescent="0.25">
      <c r="D126" s="4" t="s">
        <v>102</v>
      </c>
    </row>
    <row r="127" spans="1:806" x14ac:dyDescent="0.25">
      <c r="D127" s="8" t="str">
        <f>HYPERLINK("https://www.pilotcutter.co.uk/","RB Boatbuilding")</f>
        <v>RB Boatbuilding</v>
      </c>
    </row>
    <row r="128" spans="1:806" x14ac:dyDescent="0.25">
      <c r="D128" s="4" t="s">
        <v>343</v>
      </c>
    </row>
    <row r="129" spans="1:806" x14ac:dyDescent="0.25">
      <c r="D129" s="4" t="s">
        <v>755</v>
      </c>
    </row>
    <row r="130" spans="1:806" x14ac:dyDescent="0.25">
      <c r="D130" s="4" t="s">
        <v>103</v>
      </c>
    </row>
    <row r="131" spans="1:806" x14ac:dyDescent="0.25">
      <c r="D131" s="4" t="s">
        <v>104</v>
      </c>
    </row>
    <row r="132" spans="1:806" x14ac:dyDescent="0.25">
      <c r="D132" s="4" t="s">
        <v>306</v>
      </c>
    </row>
    <row r="133" spans="1:806" s="1" customFormat="1" x14ac:dyDescent="0.25">
      <c r="A133" s="7"/>
      <c r="B133" s="20"/>
      <c r="C133" s="5"/>
      <c r="D133" s="9" t="str">
        <f>HYPERLINK("www.crosssawmill.com","Cross Sawmill")</f>
        <v>Cross Sawmill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  <c r="KF133" s="12"/>
      <c r="KG133" s="12"/>
      <c r="KH133" s="12"/>
      <c r="KI133" s="12"/>
      <c r="KJ133" s="12"/>
      <c r="KK133" s="12"/>
      <c r="KL133" s="12"/>
      <c r="KM133" s="12"/>
      <c r="KN133" s="12"/>
      <c r="KO133" s="12"/>
      <c r="KP133" s="12"/>
      <c r="KQ133" s="12"/>
      <c r="KR133" s="12"/>
      <c r="KS133" s="12"/>
      <c r="KT133" s="12"/>
      <c r="KU133" s="12"/>
      <c r="KV133" s="12"/>
      <c r="KW133" s="12"/>
      <c r="KX133" s="12"/>
      <c r="KY133" s="12"/>
      <c r="KZ133" s="12"/>
      <c r="LA133" s="12"/>
      <c r="LB133" s="12"/>
      <c r="LC133" s="12"/>
      <c r="LD133" s="12"/>
      <c r="LE133" s="12"/>
      <c r="LF133" s="12"/>
      <c r="LG133" s="12"/>
      <c r="LH133" s="12"/>
      <c r="LI133" s="12"/>
      <c r="LJ133" s="12"/>
      <c r="LK133" s="12"/>
      <c r="LL133" s="12"/>
      <c r="LM133" s="12"/>
      <c r="LN133" s="12"/>
      <c r="LO133" s="12"/>
      <c r="LP133" s="12"/>
      <c r="LQ133" s="12"/>
      <c r="LR133" s="12"/>
      <c r="LS133" s="12"/>
      <c r="LT133" s="12"/>
      <c r="LU133" s="12"/>
      <c r="LV133" s="12"/>
      <c r="LW133" s="12"/>
      <c r="LX133" s="12"/>
      <c r="LY133" s="12"/>
      <c r="LZ133" s="12"/>
      <c r="MA133" s="12"/>
      <c r="MB133" s="12"/>
      <c r="MC133" s="12"/>
      <c r="MD133" s="12"/>
      <c r="ME133" s="12"/>
      <c r="MF133" s="12"/>
      <c r="MG133" s="12"/>
      <c r="MH133" s="12"/>
      <c r="MI133" s="12"/>
      <c r="MJ133" s="12"/>
      <c r="MK133" s="12"/>
      <c r="ML133" s="12"/>
      <c r="MM133" s="12"/>
      <c r="MN133" s="12"/>
      <c r="MO133" s="12"/>
      <c r="MP133" s="12"/>
      <c r="MQ133" s="12"/>
      <c r="MR133" s="12"/>
      <c r="MS133" s="12"/>
      <c r="MT133" s="12"/>
      <c r="MU133" s="12"/>
      <c r="MV133" s="12"/>
      <c r="MW133" s="12"/>
      <c r="MX133" s="12"/>
      <c r="MY133" s="12"/>
      <c r="MZ133" s="12"/>
      <c r="NA133" s="12"/>
      <c r="NB133" s="12"/>
      <c r="NC133" s="12"/>
      <c r="ND133" s="12"/>
      <c r="NE133" s="12"/>
      <c r="NF133" s="12"/>
      <c r="NG133" s="12"/>
      <c r="NH133" s="12"/>
      <c r="NI133" s="12"/>
      <c r="NJ133" s="12"/>
      <c r="NK133" s="12"/>
      <c r="NL133" s="12"/>
      <c r="NM133" s="12"/>
      <c r="NN133" s="12"/>
      <c r="NO133" s="12"/>
      <c r="NP133" s="12"/>
      <c r="NQ133" s="12"/>
      <c r="NR133" s="12"/>
      <c r="NS133" s="12"/>
      <c r="NT133" s="12"/>
      <c r="NU133" s="12"/>
      <c r="NV133" s="12"/>
      <c r="NW133" s="12"/>
      <c r="NX133" s="12"/>
      <c r="NY133" s="12"/>
      <c r="NZ133" s="12"/>
      <c r="OA133" s="12"/>
      <c r="OB133" s="12"/>
      <c r="OC133" s="12"/>
      <c r="OD133" s="12"/>
      <c r="OE133" s="12"/>
      <c r="OF133" s="12"/>
      <c r="OG133" s="12"/>
      <c r="OH133" s="12"/>
      <c r="OI133" s="12"/>
      <c r="OJ133" s="12"/>
      <c r="OK133" s="12"/>
      <c r="OL133" s="12"/>
      <c r="OM133" s="12"/>
      <c r="ON133" s="12"/>
      <c r="OO133" s="12"/>
      <c r="OP133" s="12"/>
      <c r="OQ133" s="12"/>
      <c r="OR133" s="12"/>
      <c r="OS133" s="12"/>
      <c r="OT133" s="12"/>
      <c r="OU133" s="12"/>
      <c r="OV133" s="12"/>
      <c r="OW133" s="12"/>
      <c r="OX133" s="12"/>
      <c r="OY133" s="12"/>
      <c r="OZ133" s="12"/>
      <c r="PA133" s="12"/>
      <c r="PB133" s="12"/>
      <c r="PC133" s="12"/>
      <c r="PD133" s="12"/>
      <c r="PE133" s="12"/>
      <c r="PF133" s="12"/>
      <c r="PG133" s="12"/>
      <c r="PH133" s="12"/>
      <c r="PI133" s="12"/>
      <c r="PJ133" s="12"/>
      <c r="PK133" s="12"/>
      <c r="PL133" s="12"/>
      <c r="PM133" s="12"/>
      <c r="PN133" s="12"/>
      <c r="PO133" s="12"/>
      <c r="PP133" s="12"/>
      <c r="PQ133" s="12"/>
      <c r="PR133" s="12"/>
      <c r="PS133" s="12"/>
      <c r="PT133" s="12"/>
      <c r="PU133" s="12"/>
      <c r="PV133" s="12"/>
      <c r="PW133" s="12"/>
      <c r="PX133" s="12"/>
      <c r="PY133" s="12"/>
      <c r="PZ133" s="12"/>
      <c r="QA133" s="12"/>
      <c r="QB133" s="12"/>
      <c r="QC133" s="12"/>
      <c r="QD133" s="12"/>
      <c r="QE133" s="12"/>
      <c r="QF133" s="12"/>
      <c r="QG133" s="12"/>
      <c r="QH133" s="12"/>
      <c r="QI133" s="12"/>
      <c r="QJ133" s="12"/>
      <c r="QK133" s="12"/>
      <c r="QL133" s="12"/>
      <c r="QM133" s="12"/>
      <c r="QN133" s="12"/>
      <c r="QO133" s="12"/>
      <c r="QP133" s="12"/>
      <c r="QQ133" s="12"/>
      <c r="QR133" s="12"/>
      <c r="QS133" s="12"/>
      <c r="QT133" s="12"/>
      <c r="QU133" s="12"/>
      <c r="QV133" s="12"/>
      <c r="QW133" s="12"/>
      <c r="QX133" s="12"/>
      <c r="QY133" s="12"/>
      <c r="QZ133" s="12"/>
      <c r="RA133" s="12"/>
      <c r="RB133" s="12"/>
      <c r="RC133" s="12"/>
      <c r="RD133" s="12"/>
      <c r="RE133" s="12"/>
      <c r="RF133" s="12"/>
      <c r="RG133" s="12"/>
      <c r="RH133" s="12"/>
      <c r="RI133" s="12"/>
      <c r="RJ133" s="12"/>
      <c r="RK133" s="12"/>
      <c r="RL133" s="12"/>
      <c r="RM133" s="12"/>
      <c r="RN133" s="12"/>
      <c r="RO133" s="12"/>
      <c r="RP133" s="12"/>
      <c r="RQ133" s="12"/>
      <c r="RR133" s="12"/>
      <c r="RS133" s="12"/>
      <c r="RT133" s="12"/>
      <c r="RU133" s="12"/>
      <c r="RV133" s="12"/>
      <c r="RW133" s="12"/>
      <c r="RX133" s="12"/>
      <c r="RY133" s="12"/>
      <c r="RZ133" s="12"/>
      <c r="SA133" s="12"/>
      <c r="SB133" s="12"/>
      <c r="SC133" s="12"/>
      <c r="SD133" s="12"/>
      <c r="SE133" s="12"/>
      <c r="SF133" s="12"/>
      <c r="SG133" s="12"/>
      <c r="SH133" s="12"/>
      <c r="SI133" s="12"/>
      <c r="SJ133" s="12"/>
      <c r="SK133" s="12"/>
      <c r="SL133" s="12"/>
      <c r="SM133" s="12"/>
      <c r="SN133" s="12"/>
      <c r="SO133" s="12"/>
      <c r="SP133" s="12"/>
      <c r="SQ133" s="12"/>
      <c r="SR133" s="12"/>
      <c r="SS133" s="12"/>
      <c r="ST133" s="12"/>
      <c r="SU133" s="12"/>
      <c r="SV133" s="12"/>
      <c r="SW133" s="12"/>
      <c r="SX133" s="12"/>
      <c r="SY133" s="12"/>
      <c r="SZ133" s="12"/>
      <c r="TA133" s="12"/>
      <c r="TB133" s="12"/>
      <c r="TC133" s="12"/>
      <c r="TD133" s="12"/>
      <c r="TE133" s="12"/>
      <c r="TF133" s="12"/>
      <c r="TG133" s="12"/>
      <c r="TH133" s="12"/>
      <c r="TI133" s="12"/>
      <c r="TJ133" s="12"/>
      <c r="TK133" s="12"/>
      <c r="TL133" s="12"/>
      <c r="TM133" s="12"/>
      <c r="TN133" s="12"/>
      <c r="TO133" s="12"/>
      <c r="TP133" s="12"/>
      <c r="TQ133" s="12"/>
      <c r="TR133" s="12"/>
      <c r="TS133" s="12"/>
      <c r="TT133" s="12"/>
      <c r="TU133" s="12"/>
      <c r="TV133" s="12"/>
      <c r="TW133" s="12"/>
      <c r="TX133" s="12"/>
      <c r="TY133" s="12"/>
      <c r="TZ133" s="12"/>
      <c r="UA133" s="12"/>
      <c r="UB133" s="12"/>
      <c r="UC133" s="12"/>
      <c r="UD133" s="12"/>
      <c r="UE133" s="12"/>
      <c r="UF133" s="12"/>
      <c r="UG133" s="12"/>
      <c r="UH133" s="12"/>
      <c r="UI133" s="12"/>
      <c r="UJ133" s="12"/>
      <c r="UK133" s="12"/>
      <c r="UL133" s="12"/>
      <c r="UM133" s="12"/>
      <c r="UN133" s="12"/>
      <c r="UO133" s="12"/>
      <c r="UP133" s="12"/>
      <c r="UQ133" s="12"/>
      <c r="UR133" s="12"/>
      <c r="US133" s="12"/>
      <c r="UT133" s="12"/>
      <c r="UU133" s="12"/>
      <c r="UV133" s="12"/>
      <c r="UW133" s="12"/>
      <c r="UX133" s="12"/>
      <c r="UY133" s="12"/>
      <c r="UZ133" s="12"/>
      <c r="VA133" s="12"/>
      <c r="VB133" s="12"/>
      <c r="VC133" s="12"/>
      <c r="VD133" s="12"/>
      <c r="VE133" s="12"/>
      <c r="VF133" s="12"/>
      <c r="VG133" s="12"/>
      <c r="VH133" s="12"/>
      <c r="VI133" s="12"/>
      <c r="VJ133" s="12"/>
      <c r="VK133" s="12"/>
      <c r="VL133" s="12"/>
      <c r="VM133" s="12"/>
      <c r="VN133" s="12"/>
      <c r="VO133" s="12"/>
      <c r="VP133" s="12"/>
      <c r="VQ133" s="12"/>
      <c r="VR133" s="12"/>
      <c r="VS133" s="12"/>
      <c r="VT133" s="12"/>
      <c r="VU133" s="12"/>
      <c r="VV133" s="12"/>
      <c r="VW133" s="12"/>
      <c r="VX133" s="12"/>
      <c r="VY133" s="12"/>
      <c r="VZ133" s="12"/>
      <c r="WA133" s="12"/>
      <c r="WB133" s="12"/>
      <c r="WC133" s="12"/>
      <c r="WD133" s="12"/>
      <c r="WE133" s="12"/>
      <c r="WF133" s="12"/>
      <c r="WG133" s="12"/>
      <c r="WH133" s="12"/>
      <c r="WI133" s="12"/>
      <c r="WJ133" s="12"/>
      <c r="WK133" s="12"/>
      <c r="WL133" s="12"/>
      <c r="WM133" s="12"/>
      <c r="WN133" s="12"/>
      <c r="WO133" s="12"/>
      <c r="WP133" s="12"/>
      <c r="WQ133" s="12"/>
      <c r="WR133" s="12"/>
      <c r="WS133" s="12"/>
      <c r="WT133" s="12"/>
      <c r="WU133" s="12"/>
      <c r="WV133" s="12"/>
      <c r="WW133" s="12"/>
      <c r="WX133" s="12"/>
      <c r="WY133" s="12"/>
      <c r="WZ133" s="12"/>
      <c r="XA133" s="12"/>
      <c r="XB133" s="12"/>
      <c r="XC133" s="12"/>
      <c r="XD133" s="12"/>
      <c r="XE133" s="12"/>
      <c r="XF133" s="12"/>
      <c r="XG133" s="12"/>
      <c r="XH133" s="12"/>
      <c r="XI133" s="12"/>
      <c r="XJ133" s="12"/>
      <c r="XK133" s="12"/>
      <c r="XL133" s="12"/>
      <c r="XM133" s="12"/>
      <c r="XN133" s="12"/>
      <c r="XO133" s="12"/>
      <c r="XP133" s="12"/>
      <c r="XQ133" s="12"/>
      <c r="XR133" s="12"/>
      <c r="XS133" s="12"/>
      <c r="XT133" s="12"/>
      <c r="XU133" s="12"/>
      <c r="XV133" s="12"/>
      <c r="XW133" s="12"/>
      <c r="XX133" s="12"/>
      <c r="XY133" s="12"/>
      <c r="XZ133" s="12"/>
      <c r="YA133" s="12"/>
      <c r="YB133" s="12"/>
      <c r="YC133" s="12"/>
      <c r="YD133" s="12"/>
      <c r="YE133" s="12"/>
      <c r="YF133" s="12"/>
      <c r="YG133" s="12"/>
      <c r="YH133" s="12"/>
      <c r="YI133" s="12"/>
      <c r="YJ133" s="12"/>
      <c r="YK133" s="12"/>
      <c r="YL133" s="12"/>
      <c r="YM133" s="12"/>
      <c r="YN133" s="12"/>
      <c r="YO133" s="12"/>
      <c r="YP133" s="12"/>
      <c r="YQ133" s="12"/>
      <c r="YR133" s="12"/>
      <c r="YS133" s="12"/>
      <c r="YT133" s="12"/>
      <c r="YU133" s="12"/>
      <c r="YV133" s="12"/>
      <c r="YW133" s="12"/>
      <c r="YX133" s="12"/>
      <c r="YY133" s="12"/>
      <c r="YZ133" s="12"/>
      <c r="ZA133" s="12"/>
      <c r="ZB133" s="12"/>
      <c r="ZC133" s="12"/>
      <c r="ZD133" s="12"/>
      <c r="ZE133" s="12"/>
      <c r="ZF133" s="12"/>
      <c r="ZG133" s="12"/>
      <c r="ZH133" s="12"/>
      <c r="ZI133" s="12"/>
      <c r="ZJ133" s="12"/>
      <c r="ZK133" s="12"/>
      <c r="ZL133" s="12"/>
      <c r="ZM133" s="12"/>
      <c r="ZN133" s="12"/>
      <c r="ZO133" s="12"/>
      <c r="ZP133" s="12"/>
      <c r="ZQ133" s="12"/>
      <c r="ZR133" s="12"/>
      <c r="ZS133" s="12"/>
      <c r="ZT133" s="12"/>
      <c r="ZU133" s="12"/>
      <c r="ZV133" s="12"/>
      <c r="ZW133" s="12"/>
      <c r="ZX133" s="12"/>
      <c r="ZY133" s="12"/>
      <c r="ZZ133" s="12"/>
      <c r="AAA133" s="12"/>
      <c r="AAB133" s="12"/>
      <c r="AAC133" s="12"/>
      <c r="AAD133" s="12"/>
      <c r="AAE133" s="12"/>
      <c r="AAF133" s="12"/>
      <c r="AAG133" s="12"/>
      <c r="AAH133" s="12"/>
      <c r="AAI133" s="12"/>
      <c r="AAJ133" s="12"/>
      <c r="AAK133" s="12"/>
      <c r="AAL133" s="12"/>
      <c r="AAM133" s="12"/>
      <c r="AAN133" s="12"/>
      <c r="AAO133" s="12"/>
      <c r="AAP133" s="12"/>
      <c r="AAQ133" s="12"/>
      <c r="AAR133" s="12"/>
      <c r="AAS133" s="12"/>
      <c r="AAT133" s="12"/>
      <c r="AAU133" s="12"/>
      <c r="AAV133" s="12"/>
      <c r="AAW133" s="12"/>
      <c r="AAX133" s="12"/>
      <c r="AAY133" s="12"/>
      <c r="AAZ133" s="12"/>
      <c r="ABA133" s="12"/>
      <c r="ABB133" s="12"/>
      <c r="ABC133" s="12"/>
      <c r="ABD133" s="12"/>
      <c r="ABE133" s="12"/>
      <c r="ABF133" s="12"/>
      <c r="ABG133" s="12"/>
      <c r="ABH133" s="12"/>
      <c r="ABI133" s="12"/>
      <c r="ABJ133" s="12"/>
      <c r="ABK133" s="12"/>
      <c r="ABL133" s="12"/>
      <c r="ABM133" s="12"/>
      <c r="ABN133" s="12"/>
      <c r="ABO133" s="12"/>
      <c r="ABP133" s="12"/>
      <c r="ABQ133" s="12"/>
      <c r="ABR133" s="12"/>
      <c r="ABS133" s="12"/>
      <c r="ABT133" s="12"/>
      <c r="ABU133" s="12"/>
      <c r="ABV133" s="12"/>
      <c r="ABW133" s="12"/>
      <c r="ABX133" s="12"/>
      <c r="ABY133" s="12"/>
      <c r="ABZ133" s="12"/>
      <c r="ACA133" s="12"/>
      <c r="ACB133" s="12"/>
      <c r="ACC133" s="12"/>
      <c r="ACD133" s="12"/>
      <c r="ACE133" s="12"/>
      <c r="ACF133" s="12"/>
      <c r="ACG133" s="12"/>
      <c r="ACH133" s="12"/>
      <c r="ACI133" s="12"/>
      <c r="ACJ133" s="12"/>
      <c r="ACK133" s="12"/>
      <c r="ACL133" s="12"/>
      <c r="ACM133" s="12"/>
      <c r="ACN133" s="12"/>
      <c r="ACO133" s="12"/>
      <c r="ACP133" s="12"/>
      <c r="ACQ133" s="12"/>
      <c r="ACR133" s="12"/>
      <c r="ACS133" s="12"/>
      <c r="ACT133" s="12"/>
      <c r="ACU133" s="12"/>
      <c r="ACV133" s="12"/>
      <c r="ACW133" s="12"/>
      <c r="ACX133" s="12"/>
      <c r="ACY133" s="12"/>
      <c r="ACZ133" s="12"/>
      <c r="ADA133" s="12"/>
      <c r="ADB133" s="12"/>
      <c r="ADC133" s="12"/>
      <c r="ADD133" s="12"/>
      <c r="ADE133" s="12"/>
      <c r="ADF133" s="12"/>
      <c r="ADG133" s="12"/>
      <c r="ADH133" s="12"/>
      <c r="ADI133" s="12"/>
      <c r="ADJ133" s="12"/>
      <c r="ADK133" s="12"/>
      <c r="ADL133" s="12"/>
      <c r="ADM133" s="12"/>
      <c r="ADN133" s="12"/>
      <c r="ADO133" s="12"/>
      <c r="ADP133" s="12"/>
      <c r="ADQ133" s="12"/>
      <c r="ADR133" s="12"/>
      <c r="ADS133" s="12"/>
      <c r="ADT133" s="12"/>
      <c r="ADU133" s="12"/>
      <c r="ADV133" s="12"/>
      <c r="ADW133" s="12"/>
      <c r="ADX133" s="12"/>
      <c r="ADY133" s="12"/>
      <c r="ADZ133" s="12"/>
    </row>
    <row r="134" spans="1:806" x14ac:dyDescent="0.25">
      <c r="A134" s="14" t="s">
        <v>113</v>
      </c>
      <c r="B134" s="19">
        <v>43198</v>
      </c>
      <c r="C134" s="8" t="str">
        <f>HYPERLINK("https://www.youtube.com/watch?v=pH37Dep0cvU","Milling Live Oak in the Deep South - Rebuilding Tally Ho EP19")</f>
        <v>Milling Live Oak in the Deep South - Rebuilding Tally Ho EP19</v>
      </c>
      <c r="D134" s="4" t="s">
        <v>105</v>
      </c>
    </row>
    <row r="135" spans="1:806" x14ac:dyDescent="0.25">
      <c r="D135" s="4" t="s">
        <v>106</v>
      </c>
    </row>
    <row r="136" spans="1:806" x14ac:dyDescent="0.25">
      <c r="D136" s="4" t="s">
        <v>107</v>
      </c>
    </row>
    <row r="137" spans="1:806" x14ac:dyDescent="0.25">
      <c r="D137" s="4" t="s">
        <v>108</v>
      </c>
    </row>
    <row r="138" spans="1:806" x14ac:dyDescent="0.25">
      <c r="D138" s="4" t="s">
        <v>109</v>
      </c>
    </row>
    <row r="139" spans="1:806" x14ac:dyDescent="0.25">
      <c r="D139" s="4" t="s">
        <v>110</v>
      </c>
    </row>
    <row r="140" spans="1:806" x14ac:dyDescent="0.25">
      <c r="D140" s="4" t="s">
        <v>111</v>
      </c>
    </row>
    <row r="141" spans="1:806" s="1" customFormat="1" x14ac:dyDescent="0.25">
      <c r="A141" s="7"/>
      <c r="B141" s="20"/>
      <c r="C141" s="5"/>
      <c r="D141" s="5" t="s">
        <v>112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2"/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  <c r="KC141" s="12"/>
      <c r="KD141" s="12"/>
      <c r="KE141" s="12"/>
      <c r="KF141" s="12"/>
      <c r="KG141" s="12"/>
      <c r="KH141" s="12"/>
      <c r="KI141" s="12"/>
      <c r="KJ141" s="12"/>
      <c r="KK141" s="12"/>
      <c r="KL141" s="12"/>
      <c r="KM141" s="12"/>
      <c r="KN141" s="12"/>
      <c r="KO141" s="12"/>
      <c r="KP141" s="12"/>
      <c r="KQ141" s="12"/>
      <c r="KR141" s="12"/>
      <c r="KS141" s="12"/>
      <c r="KT141" s="12"/>
      <c r="KU141" s="12"/>
      <c r="KV141" s="12"/>
      <c r="KW141" s="12"/>
      <c r="KX141" s="12"/>
      <c r="KY141" s="12"/>
      <c r="KZ141" s="12"/>
      <c r="LA141" s="12"/>
      <c r="LB141" s="12"/>
      <c r="LC141" s="12"/>
      <c r="LD141" s="12"/>
      <c r="LE141" s="12"/>
      <c r="LF141" s="12"/>
      <c r="LG141" s="12"/>
      <c r="LH141" s="12"/>
      <c r="LI141" s="12"/>
      <c r="LJ141" s="12"/>
      <c r="LK141" s="12"/>
      <c r="LL141" s="12"/>
      <c r="LM141" s="12"/>
      <c r="LN141" s="12"/>
      <c r="LO141" s="12"/>
      <c r="LP141" s="12"/>
      <c r="LQ141" s="12"/>
      <c r="LR141" s="12"/>
      <c r="LS141" s="12"/>
      <c r="LT141" s="12"/>
      <c r="LU141" s="12"/>
      <c r="LV141" s="12"/>
      <c r="LW141" s="12"/>
      <c r="LX141" s="12"/>
      <c r="LY141" s="12"/>
      <c r="LZ141" s="12"/>
      <c r="MA141" s="12"/>
      <c r="MB141" s="12"/>
      <c r="MC141" s="12"/>
      <c r="MD141" s="12"/>
      <c r="ME141" s="12"/>
      <c r="MF141" s="12"/>
      <c r="MG141" s="12"/>
      <c r="MH141" s="12"/>
      <c r="MI141" s="12"/>
      <c r="MJ141" s="12"/>
      <c r="MK141" s="12"/>
      <c r="ML141" s="12"/>
      <c r="MM141" s="12"/>
      <c r="MN141" s="12"/>
      <c r="MO141" s="12"/>
      <c r="MP141" s="12"/>
      <c r="MQ141" s="12"/>
      <c r="MR141" s="12"/>
      <c r="MS141" s="12"/>
      <c r="MT141" s="12"/>
      <c r="MU141" s="12"/>
      <c r="MV141" s="12"/>
      <c r="MW141" s="12"/>
      <c r="MX141" s="12"/>
      <c r="MY141" s="12"/>
      <c r="MZ141" s="12"/>
      <c r="NA141" s="12"/>
      <c r="NB141" s="12"/>
      <c r="NC141" s="12"/>
      <c r="ND141" s="12"/>
      <c r="NE141" s="12"/>
      <c r="NF141" s="12"/>
      <c r="NG141" s="12"/>
      <c r="NH141" s="12"/>
      <c r="NI141" s="12"/>
      <c r="NJ141" s="12"/>
      <c r="NK141" s="12"/>
      <c r="NL141" s="12"/>
      <c r="NM141" s="12"/>
      <c r="NN141" s="12"/>
      <c r="NO141" s="12"/>
      <c r="NP141" s="12"/>
      <c r="NQ141" s="12"/>
      <c r="NR141" s="12"/>
      <c r="NS141" s="12"/>
      <c r="NT141" s="12"/>
      <c r="NU141" s="12"/>
      <c r="NV141" s="12"/>
      <c r="NW141" s="12"/>
      <c r="NX141" s="12"/>
      <c r="NY141" s="12"/>
      <c r="NZ141" s="12"/>
      <c r="OA141" s="12"/>
      <c r="OB141" s="12"/>
      <c r="OC141" s="12"/>
      <c r="OD141" s="12"/>
      <c r="OE141" s="12"/>
      <c r="OF141" s="12"/>
      <c r="OG141" s="12"/>
      <c r="OH141" s="12"/>
      <c r="OI141" s="12"/>
      <c r="OJ141" s="12"/>
      <c r="OK141" s="12"/>
      <c r="OL141" s="12"/>
      <c r="OM141" s="12"/>
      <c r="ON141" s="12"/>
      <c r="OO141" s="12"/>
      <c r="OP141" s="12"/>
      <c r="OQ141" s="12"/>
      <c r="OR141" s="12"/>
      <c r="OS141" s="12"/>
      <c r="OT141" s="12"/>
      <c r="OU141" s="12"/>
      <c r="OV141" s="12"/>
      <c r="OW141" s="12"/>
      <c r="OX141" s="12"/>
      <c r="OY141" s="12"/>
      <c r="OZ141" s="12"/>
      <c r="PA141" s="12"/>
      <c r="PB141" s="12"/>
      <c r="PC141" s="12"/>
      <c r="PD141" s="12"/>
      <c r="PE141" s="12"/>
      <c r="PF141" s="12"/>
      <c r="PG141" s="12"/>
      <c r="PH141" s="12"/>
      <c r="PI141" s="12"/>
      <c r="PJ141" s="12"/>
      <c r="PK141" s="12"/>
      <c r="PL141" s="12"/>
      <c r="PM141" s="12"/>
      <c r="PN141" s="12"/>
      <c r="PO141" s="12"/>
      <c r="PP141" s="12"/>
      <c r="PQ141" s="12"/>
      <c r="PR141" s="12"/>
      <c r="PS141" s="12"/>
      <c r="PT141" s="12"/>
      <c r="PU141" s="12"/>
      <c r="PV141" s="12"/>
      <c r="PW141" s="12"/>
      <c r="PX141" s="12"/>
      <c r="PY141" s="12"/>
      <c r="PZ141" s="12"/>
      <c r="QA141" s="12"/>
      <c r="QB141" s="12"/>
      <c r="QC141" s="12"/>
      <c r="QD141" s="12"/>
      <c r="QE141" s="12"/>
      <c r="QF141" s="12"/>
      <c r="QG141" s="12"/>
      <c r="QH141" s="12"/>
      <c r="QI141" s="12"/>
      <c r="QJ141" s="12"/>
      <c r="QK141" s="12"/>
      <c r="QL141" s="12"/>
      <c r="QM141" s="12"/>
      <c r="QN141" s="12"/>
      <c r="QO141" s="12"/>
      <c r="QP141" s="12"/>
      <c r="QQ141" s="12"/>
      <c r="QR141" s="12"/>
      <c r="QS141" s="12"/>
      <c r="QT141" s="12"/>
      <c r="QU141" s="12"/>
      <c r="QV141" s="12"/>
      <c r="QW141" s="12"/>
      <c r="QX141" s="12"/>
      <c r="QY141" s="12"/>
      <c r="QZ141" s="12"/>
      <c r="RA141" s="12"/>
      <c r="RB141" s="12"/>
      <c r="RC141" s="12"/>
      <c r="RD141" s="12"/>
      <c r="RE141" s="12"/>
      <c r="RF141" s="12"/>
      <c r="RG141" s="12"/>
      <c r="RH141" s="12"/>
      <c r="RI141" s="12"/>
      <c r="RJ141" s="12"/>
      <c r="RK141" s="12"/>
      <c r="RL141" s="12"/>
      <c r="RM141" s="12"/>
      <c r="RN141" s="12"/>
      <c r="RO141" s="12"/>
      <c r="RP141" s="12"/>
      <c r="RQ141" s="12"/>
      <c r="RR141" s="12"/>
      <c r="RS141" s="12"/>
      <c r="RT141" s="12"/>
      <c r="RU141" s="12"/>
      <c r="RV141" s="12"/>
      <c r="RW141" s="12"/>
      <c r="RX141" s="12"/>
      <c r="RY141" s="12"/>
      <c r="RZ141" s="12"/>
      <c r="SA141" s="12"/>
      <c r="SB141" s="12"/>
      <c r="SC141" s="12"/>
      <c r="SD141" s="12"/>
      <c r="SE141" s="12"/>
      <c r="SF141" s="12"/>
      <c r="SG141" s="12"/>
      <c r="SH141" s="12"/>
      <c r="SI141" s="12"/>
      <c r="SJ141" s="12"/>
      <c r="SK141" s="12"/>
      <c r="SL141" s="12"/>
      <c r="SM141" s="12"/>
      <c r="SN141" s="12"/>
      <c r="SO141" s="12"/>
      <c r="SP141" s="12"/>
      <c r="SQ141" s="12"/>
      <c r="SR141" s="12"/>
      <c r="SS141" s="12"/>
      <c r="ST141" s="12"/>
      <c r="SU141" s="12"/>
      <c r="SV141" s="12"/>
      <c r="SW141" s="12"/>
      <c r="SX141" s="12"/>
      <c r="SY141" s="12"/>
      <c r="SZ141" s="12"/>
      <c r="TA141" s="12"/>
      <c r="TB141" s="12"/>
      <c r="TC141" s="12"/>
      <c r="TD141" s="12"/>
      <c r="TE141" s="12"/>
      <c r="TF141" s="12"/>
      <c r="TG141" s="12"/>
      <c r="TH141" s="12"/>
      <c r="TI141" s="12"/>
      <c r="TJ141" s="12"/>
      <c r="TK141" s="12"/>
      <c r="TL141" s="12"/>
      <c r="TM141" s="12"/>
      <c r="TN141" s="12"/>
      <c r="TO141" s="12"/>
      <c r="TP141" s="12"/>
      <c r="TQ141" s="12"/>
      <c r="TR141" s="12"/>
      <c r="TS141" s="12"/>
      <c r="TT141" s="12"/>
      <c r="TU141" s="12"/>
      <c r="TV141" s="12"/>
      <c r="TW141" s="12"/>
      <c r="TX141" s="12"/>
      <c r="TY141" s="12"/>
      <c r="TZ141" s="12"/>
      <c r="UA141" s="12"/>
      <c r="UB141" s="12"/>
      <c r="UC141" s="12"/>
      <c r="UD141" s="12"/>
      <c r="UE141" s="12"/>
      <c r="UF141" s="12"/>
      <c r="UG141" s="12"/>
      <c r="UH141" s="12"/>
      <c r="UI141" s="12"/>
      <c r="UJ141" s="12"/>
      <c r="UK141" s="12"/>
      <c r="UL141" s="12"/>
      <c r="UM141" s="12"/>
      <c r="UN141" s="12"/>
      <c r="UO141" s="12"/>
      <c r="UP141" s="12"/>
      <c r="UQ141" s="12"/>
      <c r="UR141" s="12"/>
      <c r="US141" s="12"/>
      <c r="UT141" s="12"/>
      <c r="UU141" s="12"/>
      <c r="UV141" s="12"/>
      <c r="UW141" s="12"/>
      <c r="UX141" s="12"/>
      <c r="UY141" s="12"/>
      <c r="UZ141" s="12"/>
      <c r="VA141" s="12"/>
      <c r="VB141" s="12"/>
      <c r="VC141" s="12"/>
      <c r="VD141" s="12"/>
      <c r="VE141" s="12"/>
      <c r="VF141" s="12"/>
      <c r="VG141" s="12"/>
      <c r="VH141" s="12"/>
      <c r="VI141" s="12"/>
      <c r="VJ141" s="12"/>
      <c r="VK141" s="12"/>
      <c r="VL141" s="12"/>
      <c r="VM141" s="12"/>
      <c r="VN141" s="12"/>
      <c r="VO141" s="12"/>
      <c r="VP141" s="12"/>
      <c r="VQ141" s="12"/>
      <c r="VR141" s="12"/>
      <c r="VS141" s="12"/>
      <c r="VT141" s="12"/>
      <c r="VU141" s="12"/>
      <c r="VV141" s="12"/>
      <c r="VW141" s="12"/>
      <c r="VX141" s="12"/>
      <c r="VY141" s="12"/>
      <c r="VZ141" s="12"/>
      <c r="WA141" s="12"/>
      <c r="WB141" s="12"/>
      <c r="WC141" s="12"/>
      <c r="WD141" s="12"/>
      <c r="WE141" s="12"/>
      <c r="WF141" s="12"/>
      <c r="WG141" s="12"/>
      <c r="WH141" s="12"/>
      <c r="WI141" s="12"/>
      <c r="WJ141" s="12"/>
      <c r="WK141" s="12"/>
      <c r="WL141" s="12"/>
      <c r="WM141" s="12"/>
      <c r="WN141" s="12"/>
      <c r="WO141" s="12"/>
      <c r="WP141" s="12"/>
      <c r="WQ141" s="12"/>
      <c r="WR141" s="12"/>
      <c r="WS141" s="12"/>
      <c r="WT141" s="12"/>
      <c r="WU141" s="12"/>
      <c r="WV141" s="12"/>
      <c r="WW141" s="12"/>
      <c r="WX141" s="12"/>
      <c r="WY141" s="12"/>
      <c r="WZ141" s="12"/>
      <c r="XA141" s="12"/>
      <c r="XB141" s="12"/>
      <c r="XC141" s="12"/>
      <c r="XD141" s="12"/>
      <c r="XE141" s="12"/>
      <c r="XF141" s="12"/>
      <c r="XG141" s="12"/>
      <c r="XH141" s="12"/>
      <c r="XI141" s="12"/>
      <c r="XJ141" s="12"/>
      <c r="XK141" s="12"/>
      <c r="XL141" s="12"/>
      <c r="XM141" s="12"/>
      <c r="XN141" s="12"/>
      <c r="XO141" s="12"/>
      <c r="XP141" s="12"/>
      <c r="XQ141" s="12"/>
      <c r="XR141" s="12"/>
      <c r="XS141" s="12"/>
      <c r="XT141" s="12"/>
      <c r="XU141" s="12"/>
      <c r="XV141" s="12"/>
      <c r="XW141" s="12"/>
      <c r="XX141" s="12"/>
      <c r="XY141" s="12"/>
      <c r="XZ141" s="12"/>
      <c r="YA141" s="12"/>
      <c r="YB141" s="12"/>
      <c r="YC141" s="12"/>
      <c r="YD141" s="12"/>
      <c r="YE141" s="12"/>
      <c r="YF141" s="12"/>
      <c r="YG141" s="12"/>
      <c r="YH141" s="12"/>
      <c r="YI141" s="12"/>
      <c r="YJ141" s="12"/>
      <c r="YK141" s="12"/>
      <c r="YL141" s="12"/>
      <c r="YM141" s="12"/>
      <c r="YN141" s="12"/>
      <c r="YO141" s="12"/>
      <c r="YP141" s="12"/>
      <c r="YQ141" s="12"/>
      <c r="YR141" s="12"/>
      <c r="YS141" s="12"/>
      <c r="YT141" s="12"/>
      <c r="YU141" s="12"/>
      <c r="YV141" s="12"/>
      <c r="YW141" s="12"/>
      <c r="YX141" s="12"/>
      <c r="YY141" s="12"/>
      <c r="YZ141" s="12"/>
      <c r="ZA141" s="12"/>
      <c r="ZB141" s="12"/>
      <c r="ZC141" s="12"/>
      <c r="ZD141" s="12"/>
      <c r="ZE141" s="12"/>
      <c r="ZF141" s="12"/>
      <c r="ZG141" s="12"/>
      <c r="ZH141" s="12"/>
      <c r="ZI141" s="12"/>
      <c r="ZJ141" s="12"/>
      <c r="ZK141" s="12"/>
      <c r="ZL141" s="12"/>
      <c r="ZM141" s="12"/>
      <c r="ZN141" s="12"/>
      <c r="ZO141" s="12"/>
      <c r="ZP141" s="12"/>
      <c r="ZQ141" s="12"/>
      <c r="ZR141" s="12"/>
      <c r="ZS141" s="12"/>
      <c r="ZT141" s="12"/>
      <c r="ZU141" s="12"/>
      <c r="ZV141" s="12"/>
      <c r="ZW141" s="12"/>
      <c r="ZX141" s="12"/>
      <c r="ZY141" s="12"/>
      <c r="ZZ141" s="12"/>
      <c r="AAA141" s="12"/>
      <c r="AAB141" s="12"/>
      <c r="AAC141" s="12"/>
      <c r="AAD141" s="12"/>
      <c r="AAE141" s="12"/>
      <c r="AAF141" s="12"/>
      <c r="AAG141" s="12"/>
      <c r="AAH141" s="12"/>
      <c r="AAI141" s="12"/>
      <c r="AAJ141" s="12"/>
      <c r="AAK141" s="12"/>
      <c r="AAL141" s="12"/>
      <c r="AAM141" s="12"/>
      <c r="AAN141" s="12"/>
      <c r="AAO141" s="12"/>
      <c r="AAP141" s="12"/>
      <c r="AAQ141" s="12"/>
      <c r="AAR141" s="12"/>
      <c r="AAS141" s="12"/>
      <c r="AAT141" s="12"/>
      <c r="AAU141" s="12"/>
      <c r="AAV141" s="12"/>
      <c r="AAW141" s="12"/>
      <c r="AAX141" s="12"/>
      <c r="AAY141" s="12"/>
      <c r="AAZ141" s="12"/>
      <c r="ABA141" s="12"/>
      <c r="ABB141" s="12"/>
      <c r="ABC141" s="12"/>
      <c r="ABD141" s="12"/>
      <c r="ABE141" s="12"/>
      <c r="ABF141" s="12"/>
      <c r="ABG141" s="12"/>
      <c r="ABH141" s="12"/>
      <c r="ABI141" s="12"/>
      <c r="ABJ141" s="12"/>
      <c r="ABK141" s="12"/>
      <c r="ABL141" s="12"/>
      <c r="ABM141" s="12"/>
      <c r="ABN141" s="12"/>
      <c r="ABO141" s="12"/>
      <c r="ABP141" s="12"/>
      <c r="ABQ141" s="12"/>
      <c r="ABR141" s="12"/>
      <c r="ABS141" s="12"/>
      <c r="ABT141" s="12"/>
      <c r="ABU141" s="12"/>
      <c r="ABV141" s="12"/>
      <c r="ABW141" s="12"/>
      <c r="ABX141" s="12"/>
      <c r="ABY141" s="12"/>
      <c r="ABZ141" s="12"/>
      <c r="ACA141" s="12"/>
      <c r="ACB141" s="12"/>
      <c r="ACC141" s="12"/>
      <c r="ACD141" s="12"/>
      <c r="ACE141" s="12"/>
      <c r="ACF141" s="12"/>
      <c r="ACG141" s="12"/>
      <c r="ACH141" s="12"/>
      <c r="ACI141" s="12"/>
      <c r="ACJ141" s="12"/>
      <c r="ACK141" s="12"/>
      <c r="ACL141" s="12"/>
      <c r="ACM141" s="12"/>
      <c r="ACN141" s="12"/>
      <c r="ACO141" s="12"/>
      <c r="ACP141" s="12"/>
      <c r="ACQ141" s="12"/>
      <c r="ACR141" s="12"/>
      <c r="ACS141" s="12"/>
      <c r="ACT141" s="12"/>
      <c r="ACU141" s="12"/>
      <c r="ACV141" s="12"/>
      <c r="ACW141" s="12"/>
      <c r="ACX141" s="12"/>
      <c r="ACY141" s="12"/>
      <c r="ACZ141" s="12"/>
      <c r="ADA141" s="12"/>
      <c r="ADB141" s="12"/>
      <c r="ADC141" s="12"/>
      <c r="ADD141" s="12"/>
      <c r="ADE141" s="12"/>
      <c r="ADF141" s="12"/>
      <c r="ADG141" s="12"/>
      <c r="ADH141" s="12"/>
      <c r="ADI141" s="12"/>
      <c r="ADJ141" s="12"/>
      <c r="ADK141" s="12"/>
      <c r="ADL141" s="12"/>
      <c r="ADM141" s="12"/>
      <c r="ADN141" s="12"/>
      <c r="ADO141" s="12"/>
      <c r="ADP141" s="12"/>
      <c r="ADQ141" s="12"/>
      <c r="ADR141" s="12"/>
      <c r="ADS141" s="12"/>
      <c r="ADT141" s="12"/>
      <c r="ADU141" s="12"/>
      <c r="ADV141" s="12"/>
      <c r="ADW141" s="12"/>
      <c r="ADX141" s="12"/>
      <c r="ADY141" s="12"/>
      <c r="ADZ141" s="12"/>
    </row>
    <row r="142" spans="1:806" x14ac:dyDescent="0.25">
      <c r="A142" s="14" t="s">
        <v>114</v>
      </c>
      <c r="B142" s="19">
        <v>43211</v>
      </c>
      <c r="C142" s="8" t="str">
        <f>HYPERLINK("https://www.youtube.com/watch?v=Rnjkgm6EdkU","Removing HUGE Keel Timber from 20ton historic yacht, ALONE! TALLY HO EP20")</f>
        <v>Removing HUGE Keel Timber from 20ton historic yacht, ALONE! TALLY HO EP20</v>
      </c>
      <c r="D142" s="4" t="s">
        <v>115</v>
      </c>
    </row>
    <row r="143" spans="1:806" x14ac:dyDescent="0.25">
      <c r="D143" s="4" t="s">
        <v>116</v>
      </c>
    </row>
    <row r="144" spans="1:806" x14ac:dyDescent="0.25">
      <c r="D144" s="4" t="s">
        <v>117</v>
      </c>
    </row>
    <row r="145" spans="1:806" x14ac:dyDescent="0.25">
      <c r="D145" s="4" t="s">
        <v>118</v>
      </c>
    </row>
    <row r="146" spans="1:806" x14ac:dyDescent="0.25">
      <c r="D146" s="4" t="s">
        <v>119</v>
      </c>
    </row>
    <row r="147" spans="1:806" x14ac:dyDescent="0.25">
      <c r="D147" s="4" t="s">
        <v>120</v>
      </c>
    </row>
    <row r="148" spans="1:806" x14ac:dyDescent="0.25">
      <c r="D148" s="4" t="s">
        <v>756</v>
      </c>
    </row>
    <row r="149" spans="1:806" x14ac:dyDescent="0.25">
      <c r="D149" s="4" t="s">
        <v>121</v>
      </c>
    </row>
    <row r="150" spans="1:806" x14ac:dyDescent="0.25">
      <c r="D150" s="4" t="s">
        <v>122</v>
      </c>
    </row>
    <row r="151" spans="1:806" x14ac:dyDescent="0.25">
      <c r="D151" s="4" t="s">
        <v>123</v>
      </c>
    </row>
    <row r="152" spans="1:806" s="1" customFormat="1" x14ac:dyDescent="0.25">
      <c r="A152" s="7"/>
      <c r="B152" s="20"/>
      <c r="C152" s="5"/>
      <c r="D152" s="5" t="s">
        <v>124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2"/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  <c r="JY152" s="12"/>
      <c r="JZ152" s="12"/>
      <c r="KA152" s="12"/>
      <c r="KB152" s="12"/>
      <c r="KC152" s="12"/>
      <c r="KD152" s="12"/>
      <c r="KE152" s="12"/>
      <c r="KF152" s="12"/>
      <c r="KG152" s="12"/>
      <c r="KH152" s="12"/>
      <c r="KI152" s="12"/>
      <c r="KJ152" s="12"/>
      <c r="KK152" s="12"/>
      <c r="KL152" s="12"/>
      <c r="KM152" s="12"/>
      <c r="KN152" s="12"/>
      <c r="KO152" s="12"/>
      <c r="KP152" s="12"/>
      <c r="KQ152" s="12"/>
      <c r="KR152" s="12"/>
      <c r="KS152" s="12"/>
      <c r="KT152" s="12"/>
      <c r="KU152" s="12"/>
      <c r="KV152" s="12"/>
      <c r="KW152" s="12"/>
      <c r="KX152" s="12"/>
      <c r="KY152" s="12"/>
      <c r="KZ152" s="12"/>
      <c r="LA152" s="12"/>
      <c r="LB152" s="12"/>
      <c r="LC152" s="12"/>
      <c r="LD152" s="12"/>
      <c r="LE152" s="12"/>
      <c r="LF152" s="12"/>
      <c r="LG152" s="12"/>
      <c r="LH152" s="12"/>
      <c r="LI152" s="12"/>
      <c r="LJ152" s="12"/>
      <c r="LK152" s="12"/>
      <c r="LL152" s="12"/>
      <c r="LM152" s="12"/>
      <c r="LN152" s="12"/>
      <c r="LO152" s="12"/>
      <c r="LP152" s="12"/>
      <c r="LQ152" s="12"/>
      <c r="LR152" s="12"/>
      <c r="LS152" s="12"/>
      <c r="LT152" s="12"/>
      <c r="LU152" s="12"/>
      <c r="LV152" s="12"/>
      <c r="LW152" s="12"/>
      <c r="LX152" s="12"/>
      <c r="LY152" s="12"/>
      <c r="LZ152" s="12"/>
      <c r="MA152" s="12"/>
      <c r="MB152" s="12"/>
      <c r="MC152" s="12"/>
      <c r="MD152" s="12"/>
      <c r="ME152" s="12"/>
      <c r="MF152" s="12"/>
      <c r="MG152" s="12"/>
      <c r="MH152" s="12"/>
      <c r="MI152" s="12"/>
      <c r="MJ152" s="12"/>
      <c r="MK152" s="12"/>
      <c r="ML152" s="12"/>
      <c r="MM152" s="12"/>
      <c r="MN152" s="12"/>
      <c r="MO152" s="12"/>
      <c r="MP152" s="12"/>
      <c r="MQ152" s="12"/>
      <c r="MR152" s="12"/>
      <c r="MS152" s="12"/>
      <c r="MT152" s="12"/>
      <c r="MU152" s="12"/>
      <c r="MV152" s="12"/>
      <c r="MW152" s="12"/>
      <c r="MX152" s="12"/>
      <c r="MY152" s="12"/>
      <c r="MZ152" s="12"/>
      <c r="NA152" s="12"/>
      <c r="NB152" s="12"/>
      <c r="NC152" s="12"/>
      <c r="ND152" s="12"/>
      <c r="NE152" s="12"/>
      <c r="NF152" s="12"/>
      <c r="NG152" s="12"/>
      <c r="NH152" s="12"/>
      <c r="NI152" s="12"/>
      <c r="NJ152" s="12"/>
      <c r="NK152" s="12"/>
      <c r="NL152" s="12"/>
      <c r="NM152" s="12"/>
      <c r="NN152" s="12"/>
      <c r="NO152" s="12"/>
      <c r="NP152" s="12"/>
      <c r="NQ152" s="12"/>
      <c r="NR152" s="12"/>
      <c r="NS152" s="12"/>
      <c r="NT152" s="12"/>
      <c r="NU152" s="12"/>
      <c r="NV152" s="12"/>
      <c r="NW152" s="12"/>
      <c r="NX152" s="12"/>
      <c r="NY152" s="12"/>
      <c r="NZ152" s="12"/>
      <c r="OA152" s="12"/>
      <c r="OB152" s="12"/>
      <c r="OC152" s="12"/>
      <c r="OD152" s="12"/>
      <c r="OE152" s="12"/>
      <c r="OF152" s="12"/>
      <c r="OG152" s="12"/>
      <c r="OH152" s="12"/>
      <c r="OI152" s="12"/>
      <c r="OJ152" s="12"/>
      <c r="OK152" s="12"/>
      <c r="OL152" s="12"/>
      <c r="OM152" s="12"/>
      <c r="ON152" s="12"/>
      <c r="OO152" s="12"/>
      <c r="OP152" s="12"/>
      <c r="OQ152" s="12"/>
      <c r="OR152" s="12"/>
      <c r="OS152" s="12"/>
      <c r="OT152" s="12"/>
      <c r="OU152" s="12"/>
      <c r="OV152" s="12"/>
      <c r="OW152" s="12"/>
      <c r="OX152" s="12"/>
      <c r="OY152" s="12"/>
      <c r="OZ152" s="12"/>
      <c r="PA152" s="12"/>
      <c r="PB152" s="12"/>
      <c r="PC152" s="12"/>
      <c r="PD152" s="12"/>
      <c r="PE152" s="12"/>
      <c r="PF152" s="12"/>
      <c r="PG152" s="12"/>
      <c r="PH152" s="12"/>
      <c r="PI152" s="12"/>
      <c r="PJ152" s="12"/>
      <c r="PK152" s="12"/>
      <c r="PL152" s="12"/>
      <c r="PM152" s="12"/>
      <c r="PN152" s="12"/>
      <c r="PO152" s="12"/>
      <c r="PP152" s="12"/>
      <c r="PQ152" s="12"/>
      <c r="PR152" s="12"/>
      <c r="PS152" s="12"/>
      <c r="PT152" s="12"/>
      <c r="PU152" s="12"/>
      <c r="PV152" s="12"/>
      <c r="PW152" s="12"/>
      <c r="PX152" s="12"/>
      <c r="PY152" s="12"/>
      <c r="PZ152" s="12"/>
      <c r="QA152" s="12"/>
      <c r="QB152" s="12"/>
      <c r="QC152" s="12"/>
      <c r="QD152" s="12"/>
      <c r="QE152" s="12"/>
      <c r="QF152" s="12"/>
      <c r="QG152" s="12"/>
      <c r="QH152" s="12"/>
      <c r="QI152" s="12"/>
      <c r="QJ152" s="12"/>
      <c r="QK152" s="12"/>
      <c r="QL152" s="12"/>
      <c r="QM152" s="12"/>
      <c r="QN152" s="12"/>
      <c r="QO152" s="12"/>
      <c r="QP152" s="12"/>
      <c r="QQ152" s="12"/>
      <c r="QR152" s="12"/>
      <c r="QS152" s="12"/>
      <c r="QT152" s="12"/>
      <c r="QU152" s="12"/>
      <c r="QV152" s="12"/>
      <c r="QW152" s="12"/>
      <c r="QX152" s="12"/>
      <c r="QY152" s="12"/>
      <c r="QZ152" s="12"/>
      <c r="RA152" s="12"/>
      <c r="RB152" s="12"/>
      <c r="RC152" s="12"/>
      <c r="RD152" s="12"/>
      <c r="RE152" s="12"/>
      <c r="RF152" s="12"/>
      <c r="RG152" s="12"/>
      <c r="RH152" s="12"/>
      <c r="RI152" s="12"/>
      <c r="RJ152" s="12"/>
      <c r="RK152" s="12"/>
      <c r="RL152" s="12"/>
      <c r="RM152" s="12"/>
      <c r="RN152" s="12"/>
      <c r="RO152" s="12"/>
      <c r="RP152" s="12"/>
      <c r="RQ152" s="12"/>
      <c r="RR152" s="12"/>
      <c r="RS152" s="12"/>
      <c r="RT152" s="12"/>
      <c r="RU152" s="12"/>
      <c r="RV152" s="12"/>
      <c r="RW152" s="12"/>
      <c r="RX152" s="12"/>
      <c r="RY152" s="12"/>
      <c r="RZ152" s="12"/>
      <c r="SA152" s="12"/>
      <c r="SB152" s="12"/>
      <c r="SC152" s="12"/>
      <c r="SD152" s="12"/>
      <c r="SE152" s="12"/>
      <c r="SF152" s="12"/>
      <c r="SG152" s="12"/>
      <c r="SH152" s="12"/>
      <c r="SI152" s="12"/>
      <c r="SJ152" s="12"/>
      <c r="SK152" s="12"/>
      <c r="SL152" s="12"/>
      <c r="SM152" s="12"/>
      <c r="SN152" s="12"/>
      <c r="SO152" s="12"/>
      <c r="SP152" s="12"/>
      <c r="SQ152" s="12"/>
      <c r="SR152" s="12"/>
      <c r="SS152" s="12"/>
      <c r="ST152" s="12"/>
      <c r="SU152" s="12"/>
      <c r="SV152" s="12"/>
      <c r="SW152" s="12"/>
      <c r="SX152" s="12"/>
      <c r="SY152" s="12"/>
      <c r="SZ152" s="12"/>
      <c r="TA152" s="12"/>
      <c r="TB152" s="12"/>
      <c r="TC152" s="12"/>
      <c r="TD152" s="12"/>
      <c r="TE152" s="12"/>
      <c r="TF152" s="12"/>
      <c r="TG152" s="12"/>
      <c r="TH152" s="12"/>
      <c r="TI152" s="12"/>
      <c r="TJ152" s="12"/>
      <c r="TK152" s="12"/>
      <c r="TL152" s="12"/>
      <c r="TM152" s="12"/>
      <c r="TN152" s="12"/>
      <c r="TO152" s="12"/>
      <c r="TP152" s="12"/>
      <c r="TQ152" s="12"/>
      <c r="TR152" s="12"/>
      <c r="TS152" s="12"/>
      <c r="TT152" s="12"/>
      <c r="TU152" s="12"/>
      <c r="TV152" s="12"/>
      <c r="TW152" s="12"/>
      <c r="TX152" s="12"/>
      <c r="TY152" s="12"/>
      <c r="TZ152" s="12"/>
      <c r="UA152" s="12"/>
      <c r="UB152" s="12"/>
      <c r="UC152" s="12"/>
      <c r="UD152" s="12"/>
      <c r="UE152" s="12"/>
      <c r="UF152" s="12"/>
      <c r="UG152" s="12"/>
      <c r="UH152" s="12"/>
      <c r="UI152" s="12"/>
      <c r="UJ152" s="12"/>
      <c r="UK152" s="12"/>
      <c r="UL152" s="12"/>
      <c r="UM152" s="12"/>
      <c r="UN152" s="12"/>
      <c r="UO152" s="12"/>
      <c r="UP152" s="12"/>
      <c r="UQ152" s="12"/>
      <c r="UR152" s="12"/>
      <c r="US152" s="12"/>
      <c r="UT152" s="12"/>
      <c r="UU152" s="12"/>
      <c r="UV152" s="12"/>
      <c r="UW152" s="12"/>
      <c r="UX152" s="12"/>
      <c r="UY152" s="12"/>
      <c r="UZ152" s="12"/>
      <c r="VA152" s="12"/>
      <c r="VB152" s="12"/>
      <c r="VC152" s="12"/>
      <c r="VD152" s="12"/>
      <c r="VE152" s="12"/>
      <c r="VF152" s="12"/>
      <c r="VG152" s="12"/>
      <c r="VH152" s="12"/>
      <c r="VI152" s="12"/>
      <c r="VJ152" s="12"/>
      <c r="VK152" s="12"/>
      <c r="VL152" s="12"/>
      <c r="VM152" s="12"/>
      <c r="VN152" s="12"/>
      <c r="VO152" s="12"/>
      <c r="VP152" s="12"/>
      <c r="VQ152" s="12"/>
      <c r="VR152" s="12"/>
      <c r="VS152" s="12"/>
      <c r="VT152" s="12"/>
      <c r="VU152" s="12"/>
      <c r="VV152" s="12"/>
      <c r="VW152" s="12"/>
      <c r="VX152" s="12"/>
      <c r="VY152" s="12"/>
      <c r="VZ152" s="12"/>
      <c r="WA152" s="12"/>
      <c r="WB152" s="12"/>
      <c r="WC152" s="12"/>
      <c r="WD152" s="12"/>
      <c r="WE152" s="12"/>
      <c r="WF152" s="12"/>
      <c r="WG152" s="12"/>
      <c r="WH152" s="12"/>
      <c r="WI152" s="12"/>
      <c r="WJ152" s="12"/>
      <c r="WK152" s="12"/>
      <c r="WL152" s="12"/>
      <c r="WM152" s="12"/>
      <c r="WN152" s="12"/>
      <c r="WO152" s="12"/>
      <c r="WP152" s="12"/>
      <c r="WQ152" s="12"/>
      <c r="WR152" s="12"/>
      <c r="WS152" s="12"/>
      <c r="WT152" s="12"/>
      <c r="WU152" s="12"/>
      <c r="WV152" s="12"/>
      <c r="WW152" s="12"/>
      <c r="WX152" s="12"/>
      <c r="WY152" s="12"/>
      <c r="WZ152" s="12"/>
      <c r="XA152" s="12"/>
      <c r="XB152" s="12"/>
      <c r="XC152" s="12"/>
      <c r="XD152" s="12"/>
      <c r="XE152" s="12"/>
      <c r="XF152" s="12"/>
      <c r="XG152" s="12"/>
      <c r="XH152" s="12"/>
      <c r="XI152" s="12"/>
      <c r="XJ152" s="12"/>
      <c r="XK152" s="12"/>
      <c r="XL152" s="12"/>
      <c r="XM152" s="12"/>
      <c r="XN152" s="12"/>
      <c r="XO152" s="12"/>
      <c r="XP152" s="12"/>
      <c r="XQ152" s="12"/>
      <c r="XR152" s="12"/>
      <c r="XS152" s="12"/>
      <c r="XT152" s="12"/>
      <c r="XU152" s="12"/>
      <c r="XV152" s="12"/>
      <c r="XW152" s="12"/>
      <c r="XX152" s="12"/>
      <c r="XY152" s="12"/>
      <c r="XZ152" s="12"/>
      <c r="YA152" s="12"/>
      <c r="YB152" s="12"/>
      <c r="YC152" s="12"/>
      <c r="YD152" s="12"/>
      <c r="YE152" s="12"/>
      <c r="YF152" s="12"/>
      <c r="YG152" s="12"/>
      <c r="YH152" s="12"/>
      <c r="YI152" s="12"/>
      <c r="YJ152" s="12"/>
      <c r="YK152" s="12"/>
      <c r="YL152" s="12"/>
      <c r="YM152" s="12"/>
      <c r="YN152" s="12"/>
      <c r="YO152" s="12"/>
      <c r="YP152" s="12"/>
      <c r="YQ152" s="12"/>
      <c r="YR152" s="12"/>
      <c r="YS152" s="12"/>
      <c r="YT152" s="12"/>
      <c r="YU152" s="12"/>
      <c r="YV152" s="12"/>
      <c r="YW152" s="12"/>
      <c r="YX152" s="12"/>
      <c r="YY152" s="12"/>
      <c r="YZ152" s="12"/>
      <c r="ZA152" s="12"/>
      <c r="ZB152" s="12"/>
      <c r="ZC152" s="12"/>
      <c r="ZD152" s="12"/>
      <c r="ZE152" s="12"/>
      <c r="ZF152" s="12"/>
      <c r="ZG152" s="12"/>
      <c r="ZH152" s="12"/>
      <c r="ZI152" s="12"/>
      <c r="ZJ152" s="12"/>
      <c r="ZK152" s="12"/>
      <c r="ZL152" s="12"/>
      <c r="ZM152" s="12"/>
      <c r="ZN152" s="12"/>
      <c r="ZO152" s="12"/>
      <c r="ZP152" s="12"/>
      <c r="ZQ152" s="12"/>
      <c r="ZR152" s="12"/>
      <c r="ZS152" s="12"/>
      <c r="ZT152" s="12"/>
      <c r="ZU152" s="12"/>
      <c r="ZV152" s="12"/>
      <c r="ZW152" s="12"/>
      <c r="ZX152" s="12"/>
      <c r="ZY152" s="12"/>
      <c r="ZZ152" s="12"/>
      <c r="AAA152" s="12"/>
      <c r="AAB152" s="12"/>
      <c r="AAC152" s="12"/>
      <c r="AAD152" s="12"/>
      <c r="AAE152" s="12"/>
      <c r="AAF152" s="12"/>
      <c r="AAG152" s="12"/>
      <c r="AAH152" s="12"/>
      <c r="AAI152" s="12"/>
      <c r="AAJ152" s="12"/>
      <c r="AAK152" s="12"/>
      <c r="AAL152" s="12"/>
      <c r="AAM152" s="12"/>
      <c r="AAN152" s="12"/>
      <c r="AAO152" s="12"/>
      <c r="AAP152" s="12"/>
      <c r="AAQ152" s="12"/>
      <c r="AAR152" s="12"/>
      <c r="AAS152" s="12"/>
      <c r="AAT152" s="12"/>
      <c r="AAU152" s="12"/>
      <c r="AAV152" s="12"/>
      <c r="AAW152" s="12"/>
      <c r="AAX152" s="12"/>
      <c r="AAY152" s="12"/>
      <c r="AAZ152" s="12"/>
      <c r="ABA152" s="12"/>
      <c r="ABB152" s="12"/>
      <c r="ABC152" s="12"/>
      <c r="ABD152" s="12"/>
      <c r="ABE152" s="12"/>
      <c r="ABF152" s="12"/>
      <c r="ABG152" s="12"/>
      <c r="ABH152" s="12"/>
      <c r="ABI152" s="12"/>
      <c r="ABJ152" s="12"/>
      <c r="ABK152" s="12"/>
      <c r="ABL152" s="12"/>
      <c r="ABM152" s="12"/>
      <c r="ABN152" s="12"/>
      <c r="ABO152" s="12"/>
      <c r="ABP152" s="12"/>
      <c r="ABQ152" s="12"/>
      <c r="ABR152" s="12"/>
      <c r="ABS152" s="12"/>
      <c r="ABT152" s="12"/>
      <c r="ABU152" s="12"/>
      <c r="ABV152" s="12"/>
      <c r="ABW152" s="12"/>
      <c r="ABX152" s="12"/>
      <c r="ABY152" s="12"/>
      <c r="ABZ152" s="12"/>
      <c r="ACA152" s="12"/>
      <c r="ACB152" s="12"/>
      <c r="ACC152" s="12"/>
      <c r="ACD152" s="12"/>
      <c r="ACE152" s="12"/>
      <c r="ACF152" s="12"/>
      <c r="ACG152" s="12"/>
      <c r="ACH152" s="12"/>
      <c r="ACI152" s="12"/>
      <c r="ACJ152" s="12"/>
      <c r="ACK152" s="12"/>
      <c r="ACL152" s="12"/>
      <c r="ACM152" s="12"/>
      <c r="ACN152" s="12"/>
      <c r="ACO152" s="12"/>
      <c r="ACP152" s="12"/>
      <c r="ACQ152" s="12"/>
      <c r="ACR152" s="12"/>
      <c r="ACS152" s="12"/>
      <c r="ACT152" s="12"/>
      <c r="ACU152" s="12"/>
      <c r="ACV152" s="12"/>
      <c r="ACW152" s="12"/>
      <c r="ACX152" s="12"/>
      <c r="ACY152" s="12"/>
      <c r="ACZ152" s="12"/>
      <c r="ADA152" s="12"/>
      <c r="ADB152" s="12"/>
      <c r="ADC152" s="12"/>
      <c r="ADD152" s="12"/>
      <c r="ADE152" s="12"/>
      <c r="ADF152" s="12"/>
      <c r="ADG152" s="12"/>
      <c r="ADH152" s="12"/>
      <c r="ADI152" s="12"/>
      <c r="ADJ152" s="12"/>
      <c r="ADK152" s="12"/>
      <c r="ADL152" s="12"/>
      <c r="ADM152" s="12"/>
      <c r="ADN152" s="12"/>
      <c r="ADO152" s="12"/>
      <c r="ADP152" s="12"/>
      <c r="ADQ152" s="12"/>
      <c r="ADR152" s="12"/>
      <c r="ADS152" s="12"/>
      <c r="ADT152" s="12"/>
      <c r="ADU152" s="12"/>
      <c r="ADV152" s="12"/>
      <c r="ADW152" s="12"/>
      <c r="ADX152" s="12"/>
      <c r="ADY152" s="12"/>
      <c r="ADZ152" s="12"/>
    </row>
    <row r="153" spans="1:806" x14ac:dyDescent="0.25">
      <c r="A153" s="14" t="s">
        <v>125</v>
      </c>
      <c r="B153" s="19">
        <v>43225</v>
      </c>
      <c r="C153" s="8" t="str">
        <f>HYPERLINK("https://www.youtube.com/watch?v=KpXaBHcA3oY","Chainsawing &amp; fitting huge new Keel Timber in a 1910 sailboat - Rebuilding Tally Ho EP21")</f>
        <v>Chainsawing &amp; fitting huge new Keel Timber in a 1910 sailboat - Rebuilding Tally Ho EP21</v>
      </c>
      <c r="D153" s="4" t="s">
        <v>126</v>
      </c>
    </row>
    <row r="154" spans="1:806" x14ac:dyDescent="0.25">
      <c r="D154" s="4" t="s">
        <v>127</v>
      </c>
    </row>
    <row r="155" spans="1:806" x14ac:dyDescent="0.25">
      <c r="D155" s="4" t="s">
        <v>128</v>
      </c>
    </row>
    <row r="156" spans="1:806" x14ac:dyDescent="0.25">
      <c r="D156" s="4" t="s">
        <v>129</v>
      </c>
    </row>
    <row r="157" spans="1:806" x14ac:dyDescent="0.25">
      <c r="D157" s="4" t="s">
        <v>130</v>
      </c>
    </row>
    <row r="158" spans="1:806" x14ac:dyDescent="0.25">
      <c r="D158" s="4" t="s">
        <v>131</v>
      </c>
    </row>
    <row r="159" spans="1:806" x14ac:dyDescent="0.25">
      <c r="D159" s="4" t="s">
        <v>132</v>
      </c>
    </row>
    <row r="160" spans="1:806" s="1" customFormat="1" x14ac:dyDescent="0.25">
      <c r="A160" s="7"/>
      <c r="B160" s="20"/>
      <c r="C160" s="5"/>
      <c r="D160" s="5" t="s">
        <v>133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C160" s="12"/>
      <c r="KD160" s="12"/>
      <c r="KE160" s="12"/>
      <c r="KF160" s="12"/>
      <c r="KG160" s="12"/>
      <c r="KH160" s="12"/>
      <c r="KI160" s="12"/>
      <c r="KJ160" s="12"/>
      <c r="KK160" s="12"/>
      <c r="KL160" s="12"/>
      <c r="KM160" s="12"/>
      <c r="KN160" s="12"/>
      <c r="KO160" s="12"/>
      <c r="KP160" s="12"/>
      <c r="KQ160" s="12"/>
      <c r="KR160" s="12"/>
      <c r="KS160" s="12"/>
      <c r="KT160" s="12"/>
      <c r="KU160" s="12"/>
      <c r="KV160" s="12"/>
      <c r="KW160" s="12"/>
      <c r="KX160" s="12"/>
      <c r="KY160" s="12"/>
      <c r="KZ160" s="12"/>
      <c r="LA160" s="12"/>
      <c r="LB160" s="12"/>
      <c r="LC160" s="12"/>
      <c r="LD160" s="12"/>
      <c r="LE160" s="12"/>
      <c r="LF160" s="12"/>
      <c r="LG160" s="12"/>
      <c r="LH160" s="12"/>
      <c r="LI160" s="12"/>
      <c r="LJ160" s="12"/>
      <c r="LK160" s="12"/>
      <c r="LL160" s="12"/>
      <c r="LM160" s="12"/>
      <c r="LN160" s="12"/>
      <c r="LO160" s="12"/>
      <c r="LP160" s="12"/>
      <c r="LQ160" s="12"/>
      <c r="LR160" s="12"/>
      <c r="LS160" s="12"/>
      <c r="LT160" s="12"/>
      <c r="LU160" s="12"/>
      <c r="LV160" s="12"/>
      <c r="LW160" s="12"/>
      <c r="LX160" s="12"/>
      <c r="LY160" s="12"/>
      <c r="LZ160" s="12"/>
      <c r="MA160" s="12"/>
      <c r="MB160" s="12"/>
      <c r="MC160" s="12"/>
      <c r="MD160" s="12"/>
      <c r="ME160" s="12"/>
      <c r="MF160" s="12"/>
      <c r="MG160" s="12"/>
      <c r="MH160" s="12"/>
      <c r="MI160" s="12"/>
      <c r="MJ160" s="12"/>
      <c r="MK160" s="12"/>
      <c r="ML160" s="12"/>
      <c r="MM160" s="12"/>
      <c r="MN160" s="12"/>
      <c r="MO160" s="12"/>
      <c r="MP160" s="12"/>
      <c r="MQ160" s="12"/>
      <c r="MR160" s="12"/>
      <c r="MS160" s="12"/>
      <c r="MT160" s="12"/>
      <c r="MU160" s="12"/>
      <c r="MV160" s="12"/>
      <c r="MW160" s="12"/>
      <c r="MX160" s="12"/>
      <c r="MY160" s="12"/>
      <c r="MZ160" s="12"/>
      <c r="NA160" s="12"/>
      <c r="NB160" s="12"/>
      <c r="NC160" s="12"/>
      <c r="ND160" s="12"/>
      <c r="NE160" s="12"/>
      <c r="NF160" s="12"/>
      <c r="NG160" s="12"/>
      <c r="NH160" s="12"/>
      <c r="NI160" s="12"/>
      <c r="NJ160" s="12"/>
      <c r="NK160" s="12"/>
      <c r="NL160" s="12"/>
      <c r="NM160" s="12"/>
      <c r="NN160" s="12"/>
      <c r="NO160" s="12"/>
      <c r="NP160" s="12"/>
      <c r="NQ160" s="12"/>
      <c r="NR160" s="12"/>
      <c r="NS160" s="12"/>
      <c r="NT160" s="12"/>
      <c r="NU160" s="12"/>
      <c r="NV160" s="12"/>
      <c r="NW160" s="12"/>
      <c r="NX160" s="12"/>
      <c r="NY160" s="12"/>
      <c r="NZ160" s="12"/>
      <c r="OA160" s="12"/>
      <c r="OB160" s="12"/>
      <c r="OC160" s="12"/>
      <c r="OD160" s="12"/>
      <c r="OE160" s="12"/>
      <c r="OF160" s="12"/>
      <c r="OG160" s="12"/>
      <c r="OH160" s="12"/>
      <c r="OI160" s="12"/>
      <c r="OJ160" s="12"/>
      <c r="OK160" s="12"/>
      <c r="OL160" s="12"/>
      <c r="OM160" s="12"/>
      <c r="ON160" s="12"/>
      <c r="OO160" s="12"/>
      <c r="OP160" s="12"/>
      <c r="OQ160" s="12"/>
      <c r="OR160" s="12"/>
      <c r="OS160" s="12"/>
      <c r="OT160" s="12"/>
      <c r="OU160" s="12"/>
      <c r="OV160" s="12"/>
      <c r="OW160" s="12"/>
      <c r="OX160" s="12"/>
      <c r="OY160" s="12"/>
      <c r="OZ160" s="12"/>
      <c r="PA160" s="12"/>
      <c r="PB160" s="12"/>
      <c r="PC160" s="12"/>
      <c r="PD160" s="12"/>
      <c r="PE160" s="12"/>
      <c r="PF160" s="12"/>
      <c r="PG160" s="12"/>
      <c r="PH160" s="12"/>
      <c r="PI160" s="12"/>
      <c r="PJ160" s="12"/>
      <c r="PK160" s="12"/>
      <c r="PL160" s="12"/>
      <c r="PM160" s="12"/>
      <c r="PN160" s="12"/>
      <c r="PO160" s="12"/>
      <c r="PP160" s="12"/>
      <c r="PQ160" s="12"/>
      <c r="PR160" s="12"/>
      <c r="PS160" s="12"/>
      <c r="PT160" s="12"/>
      <c r="PU160" s="12"/>
      <c r="PV160" s="12"/>
      <c r="PW160" s="12"/>
      <c r="PX160" s="12"/>
      <c r="PY160" s="12"/>
      <c r="PZ160" s="12"/>
      <c r="QA160" s="12"/>
      <c r="QB160" s="12"/>
      <c r="QC160" s="12"/>
      <c r="QD160" s="12"/>
      <c r="QE160" s="12"/>
      <c r="QF160" s="12"/>
      <c r="QG160" s="12"/>
      <c r="QH160" s="12"/>
      <c r="QI160" s="12"/>
      <c r="QJ160" s="12"/>
      <c r="QK160" s="12"/>
      <c r="QL160" s="12"/>
      <c r="QM160" s="12"/>
      <c r="QN160" s="12"/>
      <c r="QO160" s="12"/>
      <c r="QP160" s="12"/>
      <c r="QQ160" s="12"/>
      <c r="QR160" s="12"/>
      <c r="QS160" s="12"/>
      <c r="QT160" s="12"/>
      <c r="QU160" s="12"/>
      <c r="QV160" s="12"/>
      <c r="QW160" s="12"/>
      <c r="QX160" s="12"/>
      <c r="QY160" s="12"/>
      <c r="QZ160" s="12"/>
      <c r="RA160" s="12"/>
      <c r="RB160" s="12"/>
      <c r="RC160" s="12"/>
      <c r="RD160" s="12"/>
      <c r="RE160" s="12"/>
      <c r="RF160" s="12"/>
      <c r="RG160" s="12"/>
      <c r="RH160" s="12"/>
      <c r="RI160" s="12"/>
      <c r="RJ160" s="12"/>
      <c r="RK160" s="12"/>
      <c r="RL160" s="12"/>
      <c r="RM160" s="12"/>
      <c r="RN160" s="12"/>
      <c r="RO160" s="12"/>
      <c r="RP160" s="12"/>
      <c r="RQ160" s="12"/>
      <c r="RR160" s="12"/>
      <c r="RS160" s="12"/>
      <c r="RT160" s="12"/>
      <c r="RU160" s="12"/>
      <c r="RV160" s="12"/>
      <c r="RW160" s="12"/>
      <c r="RX160" s="12"/>
      <c r="RY160" s="12"/>
      <c r="RZ160" s="12"/>
      <c r="SA160" s="12"/>
      <c r="SB160" s="12"/>
      <c r="SC160" s="12"/>
      <c r="SD160" s="12"/>
      <c r="SE160" s="12"/>
      <c r="SF160" s="12"/>
      <c r="SG160" s="12"/>
      <c r="SH160" s="12"/>
      <c r="SI160" s="12"/>
      <c r="SJ160" s="12"/>
      <c r="SK160" s="12"/>
      <c r="SL160" s="12"/>
      <c r="SM160" s="12"/>
      <c r="SN160" s="12"/>
      <c r="SO160" s="12"/>
      <c r="SP160" s="12"/>
      <c r="SQ160" s="12"/>
      <c r="SR160" s="12"/>
      <c r="SS160" s="12"/>
      <c r="ST160" s="12"/>
      <c r="SU160" s="12"/>
      <c r="SV160" s="12"/>
      <c r="SW160" s="12"/>
      <c r="SX160" s="12"/>
      <c r="SY160" s="12"/>
      <c r="SZ160" s="12"/>
      <c r="TA160" s="12"/>
      <c r="TB160" s="12"/>
      <c r="TC160" s="12"/>
      <c r="TD160" s="12"/>
      <c r="TE160" s="12"/>
      <c r="TF160" s="12"/>
      <c r="TG160" s="12"/>
      <c r="TH160" s="12"/>
      <c r="TI160" s="12"/>
      <c r="TJ160" s="12"/>
      <c r="TK160" s="12"/>
      <c r="TL160" s="12"/>
      <c r="TM160" s="12"/>
      <c r="TN160" s="12"/>
      <c r="TO160" s="12"/>
      <c r="TP160" s="12"/>
      <c r="TQ160" s="12"/>
      <c r="TR160" s="12"/>
      <c r="TS160" s="12"/>
      <c r="TT160" s="12"/>
      <c r="TU160" s="12"/>
      <c r="TV160" s="12"/>
      <c r="TW160" s="12"/>
      <c r="TX160" s="12"/>
      <c r="TY160" s="12"/>
      <c r="TZ160" s="12"/>
      <c r="UA160" s="12"/>
      <c r="UB160" s="12"/>
      <c r="UC160" s="12"/>
      <c r="UD160" s="12"/>
      <c r="UE160" s="12"/>
      <c r="UF160" s="12"/>
      <c r="UG160" s="12"/>
      <c r="UH160" s="12"/>
      <c r="UI160" s="12"/>
      <c r="UJ160" s="12"/>
      <c r="UK160" s="12"/>
      <c r="UL160" s="12"/>
      <c r="UM160" s="12"/>
      <c r="UN160" s="12"/>
      <c r="UO160" s="12"/>
      <c r="UP160" s="12"/>
      <c r="UQ160" s="12"/>
      <c r="UR160" s="12"/>
      <c r="US160" s="12"/>
      <c r="UT160" s="12"/>
      <c r="UU160" s="12"/>
      <c r="UV160" s="12"/>
      <c r="UW160" s="12"/>
      <c r="UX160" s="12"/>
      <c r="UY160" s="12"/>
      <c r="UZ160" s="12"/>
      <c r="VA160" s="12"/>
      <c r="VB160" s="12"/>
      <c r="VC160" s="12"/>
      <c r="VD160" s="12"/>
      <c r="VE160" s="12"/>
      <c r="VF160" s="12"/>
      <c r="VG160" s="12"/>
      <c r="VH160" s="12"/>
      <c r="VI160" s="12"/>
      <c r="VJ160" s="12"/>
      <c r="VK160" s="12"/>
      <c r="VL160" s="12"/>
      <c r="VM160" s="12"/>
      <c r="VN160" s="12"/>
      <c r="VO160" s="12"/>
      <c r="VP160" s="12"/>
      <c r="VQ160" s="12"/>
      <c r="VR160" s="12"/>
      <c r="VS160" s="12"/>
      <c r="VT160" s="12"/>
      <c r="VU160" s="12"/>
      <c r="VV160" s="12"/>
      <c r="VW160" s="12"/>
      <c r="VX160" s="12"/>
      <c r="VY160" s="12"/>
      <c r="VZ160" s="12"/>
      <c r="WA160" s="12"/>
      <c r="WB160" s="12"/>
      <c r="WC160" s="12"/>
      <c r="WD160" s="12"/>
      <c r="WE160" s="12"/>
      <c r="WF160" s="12"/>
      <c r="WG160" s="12"/>
      <c r="WH160" s="12"/>
      <c r="WI160" s="12"/>
      <c r="WJ160" s="12"/>
      <c r="WK160" s="12"/>
      <c r="WL160" s="12"/>
      <c r="WM160" s="12"/>
      <c r="WN160" s="12"/>
      <c r="WO160" s="12"/>
      <c r="WP160" s="12"/>
      <c r="WQ160" s="12"/>
      <c r="WR160" s="12"/>
      <c r="WS160" s="12"/>
      <c r="WT160" s="12"/>
      <c r="WU160" s="12"/>
      <c r="WV160" s="12"/>
      <c r="WW160" s="12"/>
      <c r="WX160" s="12"/>
      <c r="WY160" s="12"/>
      <c r="WZ160" s="12"/>
      <c r="XA160" s="12"/>
      <c r="XB160" s="12"/>
      <c r="XC160" s="12"/>
      <c r="XD160" s="12"/>
      <c r="XE160" s="12"/>
      <c r="XF160" s="12"/>
      <c r="XG160" s="12"/>
      <c r="XH160" s="12"/>
      <c r="XI160" s="12"/>
      <c r="XJ160" s="12"/>
      <c r="XK160" s="12"/>
      <c r="XL160" s="12"/>
      <c r="XM160" s="12"/>
      <c r="XN160" s="12"/>
      <c r="XO160" s="12"/>
      <c r="XP160" s="12"/>
      <c r="XQ160" s="12"/>
      <c r="XR160" s="12"/>
      <c r="XS160" s="12"/>
      <c r="XT160" s="12"/>
      <c r="XU160" s="12"/>
      <c r="XV160" s="12"/>
      <c r="XW160" s="12"/>
      <c r="XX160" s="12"/>
      <c r="XY160" s="12"/>
      <c r="XZ160" s="12"/>
      <c r="YA160" s="12"/>
      <c r="YB160" s="12"/>
      <c r="YC160" s="12"/>
      <c r="YD160" s="12"/>
      <c r="YE160" s="12"/>
      <c r="YF160" s="12"/>
      <c r="YG160" s="12"/>
      <c r="YH160" s="12"/>
      <c r="YI160" s="12"/>
      <c r="YJ160" s="12"/>
      <c r="YK160" s="12"/>
      <c r="YL160" s="12"/>
      <c r="YM160" s="12"/>
      <c r="YN160" s="12"/>
      <c r="YO160" s="12"/>
      <c r="YP160" s="12"/>
      <c r="YQ160" s="12"/>
      <c r="YR160" s="12"/>
      <c r="YS160" s="12"/>
      <c r="YT160" s="12"/>
      <c r="YU160" s="12"/>
      <c r="YV160" s="12"/>
      <c r="YW160" s="12"/>
      <c r="YX160" s="12"/>
      <c r="YY160" s="12"/>
      <c r="YZ160" s="12"/>
      <c r="ZA160" s="12"/>
      <c r="ZB160" s="12"/>
      <c r="ZC160" s="12"/>
      <c r="ZD160" s="12"/>
      <c r="ZE160" s="12"/>
      <c r="ZF160" s="12"/>
      <c r="ZG160" s="12"/>
      <c r="ZH160" s="12"/>
      <c r="ZI160" s="12"/>
      <c r="ZJ160" s="12"/>
      <c r="ZK160" s="12"/>
      <c r="ZL160" s="12"/>
      <c r="ZM160" s="12"/>
      <c r="ZN160" s="12"/>
      <c r="ZO160" s="12"/>
      <c r="ZP160" s="12"/>
      <c r="ZQ160" s="12"/>
      <c r="ZR160" s="12"/>
      <c r="ZS160" s="12"/>
      <c r="ZT160" s="12"/>
      <c r="ZU160" s="12"/>
      <c r="ZV160" s="12"/>
      <c r="ZW160" s="12"/>
      <c r="ZX160" s="12"/>
      <c r="ZY160" s="12"/>
      <c r="ZZ160" s="12"/>
      <c r="AAA160" s="12"/>
      <c r="AAB160" s="12"/>
      <c r="AAC160" s="12"/>
      <c r="AAD160" s="12"/>
      <c r="AAE160" s="12"/>
      <c r="AAF160" s="12"/>
      <c r="AAG160" s="12"/>
      <c r="AAH160" s="12"/>
      <c r="AAI160" s="12"/>
      <c r="AAJ160" s="12"/>
      <c r="AAK160" s="12"/>
      <c r="AAL160" s="12"/>
      <c r="AAM160" s="12"/>
      <c r="AAN160" s="12"/>
      <c r="AAO160" s="12"/>
      <c r="AAP160" s="12"/>
      <c r="AAQ160" s="12"/>
      <c r="AAR160" s="12"/>
      <c r="AAS160" s="12"/>
      <c r="AAT160" s="12"/>
      <c r="AAU160" s="12"/>
      <c r="AAV160" s="12"/>
      <c r="AAW160" s="12"/>
      <c r="AAX160" s="12"/>
      <c r="AAY160" s="12"/>
      <c r="AAZ160" s="12"/>
      <c r="ABA160" s="12"/>
      <c r="ABB160" s="12"/>
      <c r="ABC160" s="12"/>
      <c r="ABD160" s="12"/>
      <c r="ABE160" s="12"/>
      <c r="ABF160" s="12"/>
      <c r="ABG160" s="12"/>
      <c r="ABH160" s="12"/>
      <c r="ABI160" s="12"/>
      <c r="ABJ160" s="12"/>
      <c r="ABK160" s="12"/>
      <c r="ABL160" s="12"/>
      <c r="ABM160" s="12"/>
      <c r="ABN160" s="12"/>
      <c r="ABO160" s="12"/>
      <c r="ABP160" s="12"/>
      <c r="ABQ160" s="12"/>
      <c r="ABR160" s="12"/>
      <c r="ABS160" s="12"/>
      <c r="ABT160" s="12"/>
      <c r="ABU160" s="12"/>
      <c r="ABV160" s="12"/>
      <c r="ABW160" s="12"/>
      <c r="ABX160" s="12"/>
      <c r="ABY160" s="12"/>
      <c r="ABZ160" s="12"/>
      <c r="ACA160" s="12"/>
      <c r="ACB160" s="12"/>
      <c r="ACC160" s="12"/>
      <c r="ACD160" s="12"/>
      <c r="ACE160" s="12"/>
      <c r="ACF160" s="12"/>
      <c r="ACG160" s="12"/>
      <c r="ACH160" s="12"/>
      <c r="ACI160" s="12"/>
      <c r="ACJ160" s="12"/>
      <c r="ACK160" s="12"/>
      <c r="ACL160" s="12"/>
      <c r="ACM160" s="12"/>
      <c r="ACN160" s="12"/>
      <c r="ACO160" s="12"/>
      <c r="ACP160" s="12"/>
      <c r="ACQ160" s="12"/>
      <c r="ACR160" s="12"/>
      <c r="ACS160" s="12"/>
      <c r="ACT160" s="12"/>
      <c r="ACU160" s="12"/>
      <c r="ACV160" s="12"/>
      <c r="ACW160" s="12"/>
      <c r="ACX160" s="12"/>
      <c r="ACY160" s="12"/>
      <c r="ACZ160" s="12"/>
      <c r="ADA160" s="12"/>
      <c r="ADB160" s="12"/>
      <c r="ADC160" s="12"/>
      <c r="ADD160" s="12"/>
      <c r="ADE160" s="12"/>
      <c r="ADF160" s="12"/>
      <c r="ADG160" s="12"/>
      <c r="ADH160" s="12"/>
      <c r="ADI160" s="12"/>
      <c r="ADJ160" s="12"/>
      <c r="ADK160" s="12"/>
      <c r="ADL160" s="12"/>
      <c r="ADM160" s="12"/>
      <c r="ADN160" s="12"/>
      <c r="ADO160" s="12"/>
      <c r="ADP160" s="12"/>
      <c r="ADQ160" s="12"/>
      <c r="ADR160" s="12"/>
      <c r="ADS160" s="12"/>
      <c r="ADT160" s="12"/>
      <c r="ADU160" s="12"/>
      <c r="ADV160" s="12"/>
      <c r="ADW160" s="12"/>
      <c r="ADX160" s="12"/>
      <c r="ADY160" s="12"/>
      <c r="ADZ160" s="12"/>
    </row>
    <row r="161" spans="1:806" x14ac:dyDescent="0.25">
      <c r="A161" s="14" t="s">
        <v>134</v>
      </c>
      <c r="B161" s="19">
        <v>43239</v>
      </c>
      <c r="C161" s="8" t="str">
        <f>HYPERLINK("https://www.youtube.com/watch?v=oKEd3ro3Z4I","Restoring a HUGE vintage Ship Saw / Bandsaw - Rebuilding TALLY HO EP22")</f>
        <v>Restoring a HUGE vintage Ship Saw / Bandsaw - Rebuilding TALLY HO EP22</v>
      </c>
      <c r="D161" s="4" t="s">
        <v>136</v>
      </c>
    </row>
    <row r="162" spans="1:806" x14ac:dyDescent="0.25">
      <c r="D162" s="4" t="s">
        <v>137</v>
      </c>
    </row>
    <row r="163" spans="1:806" x14ac:dyDescent="0.25">
      <c r="D163" s="4" t="s">
        <v>138</v>
      </c>
    </row>
    <row r="164" spans="1:806" x14ac:dyDescent="0.25">
      <c r="D164" s="4" t="s">
        <v>757</v>
      </c>
    </row>
    <row r="165" spans="1:806" x14ac:dyDescent="0.25">
      <c r="D165" s="8" t="str">
        <f>HYPERLINK("https://patents.google.com/patent/US1302949","Uspatent shipsaw ?")</f>
        <v>Uspatent shipsaw ?</v>
      </c>
    </row>
    <row r="166" spans="1:806" x14ac:dyDescent="0.25">
      <c r="D166" s="4" t="s">
        <v>307</v>
      </c>
    </row>
    <row r="167" spans="1:806" x14ac:dyDescent="0.25">
      <c r="D167" s="8" t="str">
        <f>HYPERLINK("https://www.nwswb.edu/","Northwestern School of Wooden Boatbuilding")</f>
        <v>Northwestern School of Wooden Boatbuilding</v>
      </c>
    </row>
    <row r="168" spans="1:806" s="1" customFormat="1" x14ac:dyDescent="0.25">
      <c r="A168" s="7"/>
      <c r="B168" s="20"/>
      <c r="C168" s="5"/>
      <c r="D168" s="5" t="s">
        <v>758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  <c r="KE168" s="12"/>
      <c r="KF168" s="12"/>
      <c r="KG168" s="12"/>
      <c r="KH168" s="12"/>
      <c r="KI168" s="12"/>
      <c r="KJ168" s="12"/>
      <c r="KK168" s="12"/>
      <c r="KL168" s="12"/>
      <c r="KM168" s="12"/>
      <c r="KN168" s="12"/>
      <c r="KO168" s="12"/>
      <c r="KP168" s="12"/>
      <c r="KQ168" s="12"/>
      <c r="KR168" s="12"/>
      <c r="KS168" s="12"/>
      <c r="KT168" s="12"/>
      <c r="KU168" s="12"/>
      <c r="KV168" s="12"/>
      <c r="KW168" s="12"/>
      <c r="KX168" s="12"/>
      <c r="KY168" s="12"/>
      <c r="KZ168" s="12"/>
      <c r="LA168" s="12"/>
      <c r="LB168" s="12"/>
      <c r="LC168" s="12"/>
      <c r="LD168" s="12"/>
      <c r="LE168" s="12"/>
      <c r="LF168" s="12"/>
      <c r="LG168" s="12"/>
      <c r="LH168" s="12"/>
      <c r="LI168" s="12"/>
      <c r="LJ168" s="12"/>
      <c r="LK168" s="12"/>
      <c r="LL168" s="12"/>
      <c r="LM168" s="12"/>
      <c r="LN168" s="12"/>
      <c r="LO168" s="12"/>
      <c r="LP168" s="12"/>
      <c r="LQ168" s="12"/>
      <c r="LR168" s="12"/>
      <c r="LS168" s="12"/>
      <c r="LT168" s="12"/>
      <c r="LU168" s="12"/>
      <c r="LV168" s="12"/>
      <c r="LW168" s="12"/>
      <c r="LX168" s="12"/>
      <c r="LY168" s="12"/>
      <c r="LZ168" s="12"/>
      <c r="MA168" s="12"/>
      <c r="MB168" s="12"/>
      <c r="MC168" s="12"/>
      <c r="MD168" s="12"/>
      <c r="ME168" s="12"/>
      <c r="MF168" s="12"/>
      <c r="MG168" s="12"/>
      <c r="MH168" s="12"/>
      <c r="MI168" s="12"/>
      <c r="MJ168" s="12"/>
      <c r="MK168" s="12"/>
      <c r="ML168" s="12"/>
      <c r="MM168" s="12"/>
      <c r="MN168" s="12"/>
      <c r="MO168" s="12"/>
      <c r="MP168" s="12"/>
      <c r="MQ168" s="12"/>
      <c r="MR168" s="12"/>
      <c r="MS168" s="12"/>
      <c r="MT168" s="12"/>
      <c r="MU168" s="12"/>
      <c r="MV168" s="12"/>
      <c r="MW168" s="12"/>
      <c r="MX168" s="12"/>
      <c r="MY168" s="12"/>
      <c r="MZ168" s="12"/>
      <c r="NA168" s="12"/>
      <c r="NB168" s="12"/>
      <c r="NC168" s="12"/>
      <c r="ND168" s="12"/>
      <c r="NE168" s="12"/>
      <c r="NF168" s="12"/>
      <c r="NG168" s="12"/>
      <c r="NH168" s="12"/>
      <c r="NI168" s="12"/>
      <c r="NJ168" s="12"/>
      <c r="NK168" s="12"/>
      <c r="NL168" s="12"/>
      <c r="NM168" s="12"/>
      <c r="NN168" s="12"/>
      <c r="NO168" s="12"/>
      <c r="NP168" s="12"/>
      <c r="NQ168" s="12"/>
      <c r="NR168" s="12"/>
      <c r="NS168" s="12"/>
      <c r="NT168" s="12"/>
      <c r="NU168" s="12"/>
      <c r="NV168" s="12"/>
      <c r="NW168" s="12"/>
      <c r="NX168" s="12"/>
      <c r="NY168" s="12"/>
      <c r="NZ168" s="12"/>
      <c r="OA168" s="12"/>
      <c r="OB168" s="12"/>
      <c r="OC168" s="12"/>
      <c r="OD168" s="12"/>
      <c r="OE168" s="12"/>
      <c r="OF168" s="12"/>
      <c r="OG168" s="12"/>
      <c r="OH168" s="12"/>
      <c r="OI168" s="12"/>
      <c r="OJ168" s="12"/>
      <c r="OK168" s="12"/>
      <c r="OL168" s="12"/>
      <c r="OM168" s="12"/>
      <c r="ON168" s="12"/>
      <c r="OO168" s="12"/>
      <c r="OP168" s="12"/>
      <c r="OQ168" s="12"/>
      <c r="OR168" s="12"/>
      <c r="OS168" s="12"/>
      <c r="OT168" s="12"/>
      <c r="OU168" s="12"/>
      <c r="OV168" s="12"/>
      <c r="OW168" s="12"/>
      <c r="OX168" s="12"/>
      <c r="OY168" s="12"/>
      <c r="OZ168" s="12"/>
      <c r="PA168" s="12"/>
      <c r="PB168" s="12"/>
      <c r="PC168" s="12"/>
      <c r="PD168" s="12"/>
      <c r="PE168" s="12"/>
      <c r="PF168" s="12"/>
      <c r="PG168" s="12"/>
      <c r="PH168" s="12"/>
      <c r="PI168" s="12"/>
      <c r="PJ168" s="12"/>
      <c r="PK168" s="12"/>
      <c r="PL168" s="12"/>
      <c r="PM168" s="12"/>
      <c r="PN168" s="12"/>
      <c r="PO168" s="12"/>
      <c r="PP168" s="12"/>
      <c r="PQ168" s="12"/>
      <c r="PR168" s="12"/>
      <c r="PS168" s="12"/>
      <c r="PT168" s="12"/>
      <c r="PU168" s="12"/>
      <c r="PV168" s="12"/>
      <c r="PW168" s="12"/>
      <c r="PX168" s="12"/>
      <c r="PY168" s="12"/>
      <c r="PZ168" s="12"/>
      <c r="QA168" s="12"/>
      <c r="QB168" s="12"/>
      <c r="QC168" s="12"/>
      <c r="QD168" s="12"/>
      <c r="QE168" s="12"/>
      <c r="QF168" s="12"/>
      <c r="QG168" s="12"/>
      <c r="QH168" s="12"/>
      <c r="QI168" s="12"/>
      <c r="QJ168" s="12"/>
      <c r="QK168" s="12"/>
      <c r="QL168" s="12"/>
      <c r="QM168" s="12"/>
      <c r="QN168" s="12"/>
      <c r="QO168" s="12"/>
      <c r="QP168" s="12"/>
      <c r="QQ168" s="12"/>
      <c r="QR168" s="12"/>
      <c r="QS168" s="12"/>
      <c r="QT168" s="12"/>
      <c r="QU168" s="12"/>
      <c r="QV168" s="12"/>
      <c r="QW168" s="12"/>
      <c r="QX168" s="12"/>
      <c r="QY168" s="12"/>
      <c r="QZ168" s="12"/>
      <c r="RA168" s="12"/>
      <c r="RB168" s="12"/>
      <c r="RC168" s="12"/>
      <c r="RD168" s="12"/>
      <c r="RE168" s="12"/>
      <c r="RF168" s="12"/>
      <c r="RG168" s="12"/>
      <c r="RH168" s="12"/>
      <c r="RI168" s="12"/>
      <c r="RJ168" s="12"/>
      <c r="RK168" s="12"/>
      <c r="RL168" s="12"/>
      <c r="RM168" s="12"/>
      <c r="RN168" s="12"/>
      <c r="RO168" s="12"/>
      <c r="RP168" s="12"/>
      <c r="RQ168" s="12"/>
      <c r="RR168" s="12"/>
      <c r="RS168" s="12"/>
      <c r="RT168" s="12"/>
      <c r="RU168" s="12"/>
      <c r="RV168" s="12"/>
      <c r="RW168" s="12"/>
      <c r="RX168" s="12"/>
      <c r="RY168" s="12"/>
      <c r="RZ168" s="12"/>
      <c r="SA168" s="12"/>
      <c r="SB168" s="12"/>
      <c r="SC168" s="12"/>
      <c r="SD168" s="12"/>
      <c r="SE168" s="12"/>
      <c r="SF168" s="12"/>
      <c r="SG168" s="12"/>
      <c r="SH168" s="12"/>
      <c r="SI168" s="12"/>
      <c r="SJ168" s="12"/>
      <c r="SK168" s="12"/>
      <c r="SL168" s="12"/>
      <c r="SM168" s="12"/>
      <c r="SN168" s="12"/>
      <c r="SO168" s="12"/>
      <c r="SP168" s="12"/>
      <c r="SQ168" s="12"/>
      <c r="SR168" s="12"/>
      <c r="SS168" s="12"/>
      <c r="ST168" s="12"/>
      <c r="SU168" s="12"/>
      <c r="SV168" s="12"/>
      <c r="SW168" s="12"/>
      <c r="SX168" s="12"/>
      <c r="SY168" s="12"/>
      <c r="SZ168" s="12"/>
      <c r="TA168" s="12"/>
      <c r="TB168" s="12"/>
      <c r="TC168" s="12"/>
      <c r="TD168" s="12"/>
      <c r="TE168" s="12"/>
      <c r="TF168" s="12"/>
      <c r="TG168" s="12"/>
      <c r="TH168" s="12"/>
      <c r="TI168" s="12"/>
      <c r="TJ168" s="12"/>
      <c r="TK168" s="12"/>
      <c r="TL168" s="12"/>
      <c r="TM168" s="12"/>
      <c r="TN168" s="12"/>
      <c r="TO168" s="12"/>
      <c r="TP168" s="12"/>
      <c r="TQ168" s="12"/>
      <c r="TR168" s="12"/>
      <c r="TS168" s="12"/>
      <c r="TT168" s="12"/>
      <c r="TU168" s="12"/>
      <c r="TV168" s="12"/>
      <c r="TW168" s="12"/>
      <c r="TX168" s="12"/>
      <c r="TY168" s="12"/>
      <c r="TZ168" s="12"/>
      <c r="UA168" s="12"/>
      <c r="UB168" s="12"/>
      <c r="UC168" s="12"/>
      <c r="UD168" s="12"/>
      <c r="UE168" s="12"/>
      <c r="UF168" s="12"/>
      <c r="UG168" s="12"/>
      <c r="UH168" s="12"/>
      <c r="UI168" s="12"/>
      <c r="UJ168" s="12"/>
      <c r="UK168" s="12"/>
      <c r="UL168" s="12"/>
      <c r="UM168" s="12"/>
      <c r="UN168" s="12"/>
      <c r="UO168" s="12"/>
      <c r="UP168" s="12"/>
      <c r="UQ168" s="12"/>
      <c r="UR168" s="12"/>
      <c r="US168" s="12"/>
      <c r="UT168" s="12"/>
      <c r="UU168" s="12"/>
      <c r="UV168" s="12"/>
      <c r="UW168" s="12"/>
      <c r="UX168" s="12"/>
      <c r="UY168" s="12"/>
      <c r="UZ168" s="12"/>
      <c r="VA168" s="12"/>
      <c r="VB168" s="12"/>
      <c r="VC168" s="12"/>
      <c r="VD168" s="12"/>
      <c r="VE168" s="12"/>
      <c r="VF168" s="12"/>
      <c r="VG168" s="12"/>
      <c r="VH168" s="12"/>
      <c r="VI168" s="12"/>
      <c r="VJ168" s="12"/>
      <c r="VK168" s="12"/>
      <c r="VL168" s="12"/>
      <c r="VM168" s="12"/>
      <c r="VN168" s="12"/>
      <c r="VO168" s="12"/>
      <c r="VP168" s="12"/>
      <c r="VQ168" s="12"/>
      <c r="VR168" s="12"/>
      <c r="VS168" s="12"/>
      <c r="VT168" s="12"/>
      <c r="VU168" s="12"/>
      <c r="VV168" s="12"/>
      <c r="VW168" s="12"/>
      <c r="VX168" s="12"/>
      <c r="VY168" s="12"/>
      <c r="VZ168" s="12"/>
      <c r="WA168" s="12"/>
      <c r="WB168" s="12"/>
      <c r="WC168" s="12"/>
      <c r="WD168" s="12"/>
      <c r="WE168" s="12"/>
      <c r="WF168" s="12"/>
      <c r="WG168" s="12"/>
      <c r="WH168" s="12"/>
      <c r="WI168" s="12"/>
      <c r="WJ168" s="12"/>
      <c r="WK168" s="12"/>
      <c r="WL168" s="12"/>
      <c r="WM168" s="12"/>
      <c r="WN168" s="12"/>
      <c r="WO168" s="12"/>
      <c r="WP168" s="12"/>
      <c r="WQ168" s="12"/>
      <c r="WR168" s="12"/>
      <c r="WS168" s="12"/>
      <c r="WT168" s="12"/>
      <c r="WU168" s="12"/>
      <c r="WV168" s="12"/>
      <c r="WW168" s="12"/>
      <c r="WX168" s="12"/>
      <c r="WY168" s="12"/>
      <c r="WZ168" s="12"/>
      <c r="XA168" s="12"/>
      <c r="XB168" s="12"/>
      <c r="XC168" s="12"/>
      <c r="XD168" s="12"/>
      <c r="XE168" s="12"/>
      <c r="XF168" s="12"/>
      <c r="XG168" s="12"/>
      <c r="XH168" s="12"/>
      <c r="XI168" s="12"/>
      <c r="XJ168" s="12"/>
      <c r="XK168" s="12"/>
      <c r="XL168" s="12"/>
      <c r="XM168" s="12"/>
      <c r="XN168" s="12"/>
      <c r="XO168" s="12"/>
      <c r="XP168" s="12"/>
      <c r="XQ168" s="12"/>
      <c r="XR168" s="12"/>
      <c r="XS168" s="12"/>
      <c r="XT168" s="12"/>
      <c r="XU168" s="12"/>
      <c r="XV168" s="12"/>
      <c r="XW168" s="12"/>
      <c r="XX168" s="12"/>
      <c r="XY168" s="12"/>
      <c r="XZ168" s="12"/>
      <c r="YA168" s="12"/>
      <c r="YB168" s="12"/>
      <c r="YC168" s="12"/>
      <c r="YD168" s="12"/>
      <c r="YE168" s="12"/>
      <c r="YF168" s="12"/>
      <c r="YG168" s="12"/>
      <c r="YH168" s="12"/>
      <c r="YI168" s="12"/>
      <c r="YJ168" s="12"/>
      <c r="YK168" s="12"/>
      <c r="YL168" s="12"/>
      <c r="YM168" s="12"/>
      <c r="YN168" s="12"/>
      <c r="YO168" s="12"/>
      <c r="YP168" s="12"/>
      <c r="YQ168" s="12"/>
      <c r="YR168" s="12"/>
      <c r="YS168" s="12"/>
      <c r="YT168" s="12"/>
      <c r="YU168" s="12"/>
      <c r="YV168" s="12"/>
      <c r="YW168" s="12"/>
      <c r="YX168" s="12"/>
      <c r="YY168" s="12"/>
      <c r="YZ168" s="12"/>
      <c r="ZA168" s="12"/>
      <c r="ZB168" s="12"/>
      <c r="ZC168" s="12"/>
      <c r="ZD168" s="12"/>
      <c r="ZE168" s="12"/>
      <c r="ZF168" s="12"/>
      <c r="ZG168" s="12"/>
      <c r="ZH168" s="12"/>
      <c r="ZI168" s="12"/>
      <c r="ZJ168" s="12"/>
      <c r="ZK168" s="12"/>
      <c r="ZL168" s="12"/>
      <c r="ZM168" s="12"/>
      <c r="ZN168" s="12"/>
      <c r="ZO168" s="12"/>
      <c r="ZP168" s="12"/>
      <c r="ZQ168" s="12"/>
      <c r="ZR168" s="12"/>
      <c r="ZS168" s="12"/>
      <c r="ZT168" s="12"/>
      <c r="ZU168" s="12"/>
      <c r="ZV168" s="12"/>
      <c r="ZW168" s="12"/>
      <c r="ZX168" s="12"/>
      <c r="ZY168" s="12"/>
      <c r="ZZ168" s="12"/>
      <c r="AAA168" s="12"/>
      <c r="AAB168" s="12"/>
      <c r="AAC168" s="12"/>
      <c r="AAD168" s="12"/>
      <c r="AAE168" s="12"/>
      <c r="AAF168" s="12"/>
      <c r="AAG168" s="12"/>
      <c r="AAH168" s="12"/>
      <c r="AAI168" s="12"/>
      <c r="AAJ168" s="12"/>
      <c r="AAK168" s="12"/>
      <c r="AAL168" s="12"/>
      <c r="AAM168" s="12"/>
      <c r="AAN168" s="12"/>
      <c r="AAO168" s="12"/>
      <c r="AAP168" s="12"/>
      <c r="AAQ168" s="12"/>
      <c r="AAR168" s="12"/>
      <c r="AAS168" s="12"/>
      <c r="AAT168" s="12"/>
      <c r="AAU168" s="12"/>
      <c r="AAV168" s="12"/>
      <c r="AAW168" s="12"/>
      <c r="AAX168" s="12"/>
      <c r="AAY168" s="12"/>
      <c r="AAZ168" s="12"/>
      <c r="ABA168" s="12"/>
      <c r="ABB168" s="12"/>
      <c r="ABC168" s="12"/>
      <c r="ABD168" s="12"/>
      <c r="ABE168" s="12"/>
      <c r="ABF168" s="12"/>
      <c r="ABG168" s="12"/>
      <c r="ABH168" s="12"/>
      <c r="ABI168" s="12"/>
      <c r="ABJ168" s="12"/>
      <c r="ABK168" s="12"/>
      <c r="ABL168" s="12"/>
      <c r="ABM168" s="12"/>
      <c r="ABN168" s="12"/>
      <c r="ABO168" s="12"/>
      <c r="ABP168" s="12"/>
      <c r="ABQ168" s="12"/>
      <c r="ABR168" s="12"/>
      <c r="ABS168" s="12"/>
      <c r="ABT168" s="12"/>
      <c r="ABU168" s="12"/>
      <c r="ABV168" s="12"/>
      <c r="ABW168" s="12"/>
      <c r="ABX168" s="12"/>
      <c r="ABY168" s="12"/>
      <c r="ABZ168" s="12"/>
      <c r="ACA168" s="12"/>
      <c r="ACB168" s="12"/>
      <c r="ACC168" s="12"/>
      <c r="ACD168" s="12"/>
      <c r="ACE168" s="12"/>
      <c r="ACF168" s="12"/>
      <c r="ACG168" s="12"/>
      <c r="ACH168" s="12"/>
      <c r="ACI168" s="12"/>
      <c r="ACJ168" s="12"/>
      <c r="ACK168" s="12"/>
      <c r="ACL168" s="12"/>
      <c r="ACM168" s="12"/>
      <c r="ACN168" s="12"/>
      <c r="ACO168" s="12"/>
      <c r="ACP168" s="12"/>
      <c r="ACQ168" s="12"/>
      <c r="ACR168" s="12"/>
      <c r="ACS168" s="12"/>
      <c r="ACT168" s="12"/>
      <c r="ACU168" s="12"/>
      <c r="ACV168" s="12"/>
      <c r="ACW168" s="12"/>
      <c r="ACX168" s="12"/>
      <c r="ACY168" s="12"/>
      <c r="ACZ168" s="12"/>
      <c r="ADA168" s="12"/>
      <c r="ADB168" s="12"/>
      <c r="ADC168" s="12"/>
      <c r="ADD168" s="12"/>
      <c r="ADE168" s="12"/>
      <c r="ADF168" s="12"/>
      <c r="ADG168" s="12"/>
      <c r="ADH168" s="12"/>
      <c r="ADI168" s="12"/>
      <c r="ADJ168" s="12"/>
      <c r="ADK168" s="12"/>
      <c r="ADL168" s="12"/>
      <c r="ADM168" s="12"/>
      <c r="ADN168" s="12"/>
      <c r="ADO168" s="12"/>
      <c r="ADP168" s="12"/>
      <c r="ADQ168" s="12"/>
      <c r="ADR168" s="12"/>
      <c r="ADS168" s="12"/>
      <c r="ADT168" s="12"/>
      <c r="ADU168" s="12"/>
      <c r="ADV168" s="12"/>
      <c r="ADW168" s="12"/>
      <c r="ADX168" s="12"/>
      <c r="ADY168" s="12"/>
      <c r="ADZ168" s="12"/>
    </row>
    <row r="169" spans="1:806" x14ac:dyDescent="0.25">
      <c r="A169" s="14" t="s">
        <v>139</v>
      </c>
      <c r="B169" s="19">
        <v>43253</v>
      </c>
      <c r="C169" s="33" t="str">
        <f>HYPERLINK("https://www.youtube.com/watch?v=3FJdat-GpJU","The Wreck and the Rescue - Rebuilding Tally Ho EP23")</f>
        <v>The Wreck and the Rescue - Rebuilding Tally Ho EP23</v>
      </c>
      <c r="D169" s="3" t="s">
        <v>135</v>
      </c>
    </row>
    <row r="170" spans="1:806" x14ac:dyDescent="0.25">
      <c r="D170" s="4" t="s">
        <v>140</v>
      </c>
    </row>
    <row r="171" spans="1:806" x14ac:dyDescent="0.25">
      <c r="D171" s="4" t="s">
        <v>935</v>
      </c>
    </row>
    <row r="172" spans="1:806" x14ac:dyDescent="0.25">
      <c r="D172" s="4" t="s">
        <v>936</v>
      </c>
    </row>
    <row r="173" spans="1:806" x14ac:dyDescent="0.25">
      <c r="D173" s="4" t="s">
        <v>141</v>
      </c>
    </row>
    <row r="174" spans="1:806" x14ac:dyDescent="0.25">
      <c r="D174" s="4" t="s">
        <v>242</v>
      </c>
    </row>
    <row r="175" spans="1:806" x14ac:dyDescent="0.25">
      <c r="D175" s="4" t="s">
        <v>759</v>
      </c>
    </row>
    <row r="176" spans="1:806" x14ac:dyDescent="0.25">
      <c r="D176" s="4" t="s">
        <v>142</v>
      </c>
    </row>
    <row r="177" spans="1:806" s="1" customFormat="1" x14ac:dyDescent="0.25">
      <c r="A177" s="7"/>
      <c r="B177" s="20"/>
      <c r="C177" s="5"/>
      <c r="D177" s="5" t="s">
        <v>760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  <c r="KE177" s="12"/>
      <c r="KF177" s="12"/>
      <c r="KG177" s="12"/>
      <c r="KH177" s="12"/>
      <c r="KI177" s="12"/>
      <c r="KJ177" s="12"/>
      <c r="KK177" s="12"/>
      <c r="KL177" s="12"/>
      <c r="KM177" s="12"/>
      <c r="KN177" s="12"/>
      <c r="KO177" s="12"/>
      <c r="KP177" s="12"/>
      <c r="KQ177" s="12"/>
      <c r="KR177" s="12"/>
      <c r="KS177" s="12"/>
      <c r="KT177" s="12"/>
      <c r="KU177" s="12"/>
      <c r="KV177" s="12"/>
      <c r="KW177" s="12"/>
      <c r="KX177" s="12"/>
      <c r="KY177" s="12"/>
      <c r="KZ177" s="12"/>
      <c r="LA177" s="12"/>
      <c r="LB177" s="12"/>
      <c r="LC177" s="12"/>
      <c r="LD177" s="12"/>
      <c r="LE177" s="12"/>
      <c r="LF177" s="12"/>
      <c r="LG177" s="12"/>
      <c r="LH177" s="12"/>
      <c r="LI177" s="12"/>
      <c r="LJ177" s="12"/>
      <c r="LK177" s="12"/>
      <c r="LL177" s="12"/>
      <c r="LM177" s="12"/>
      <c r="LN177" s="12"/>
      <c r="LO177" s="12"/>
      <c r="LP177" s="12"/>
      <c r="LQ177" s="12"/>
      <c r="LR177" s="12"/>
      <c r="LS177" s="12"/>
      <c r="LT177" s="12"/>
      <c r="LU177" s="12"/>
      <c r="LV177" s="12"/>
      <c r="LW177" s="12"/>
      <c r="LX177" s="12"/>
      <c r="LY177" s="12"/>
      <c r="LZ177" s="12"/>
      <c r="MA177" s="12"/>
      <c r="MB177" s="12"/>
      <c r="MC177" s="12"/>
      <c r="MD177" s="12"/>
      <c r="ME177" s="12"/>
      <c r="MF177" s="12"/>
      <c r="MG177" s="12"/>
      <c r="MH177" s="12"/>
      <c r="MI177" s="12"/>
      <c r="MJ177" s="12"/>
      <c r="MK177" s="12"/>
      <c r="ML177" s="12"/>
      <c r="MM177" s="12"/>
      <c r="MN177" s="12"/>
      <c r="MO177" s="12"/>
      <c r="MP177" s="12"/>
      <c r="MQ177" s="12"/>
      <c r="MR177" s="12"/>
      <c r="MS177" s="12"/>
      <c r="MT177" s="12"/>
      <c r="MU177" s="12"/>
      <c r="MV177" s="12"/>
      <c r="MW177" s="12"/>
      <c r="MX177" s="12"/>
      <c r="MY177" s="12"/>
      <c r="MZ177" s="12"/>
      <c r="NA177" s="12"/>
      <c r="NB177" s="12"/>
      <c r="NC177" s="12"/>
      <c r="ND177" s="12"/>
      <c r="NE177" s="12"/>
      <c r="NF177" s="12"/>
      <c r="NG177" s="12"/>
      <c r="NH177" s="12"/>
      <c r="NI177" s="12"/>
      <c r="NJ177" s="12"/>
      <c r="NK177" s="12"/>
      <c r="NL177" s="12"/>
      <c r="NM177" s="12"/>
      <c r="NN177" s="12"/>
      <c r="NO177" s="12"/>
      <c r="NP177" s="12"/>
      <c r="NQ177" s="12"/>
      <c r="NR177" s="12"/>
      <c r="NS177" s="12"/>
      <c r="NT177" s="12"/>
      <c r="NU177" s="12"/>
      <c r="NV177" s="12"/>
      <c r="NW177" s="12"/>
      <c r="NX177" s="12"/>
      <c r="NY177" s="12"/>
      <c r="NZ177" s="12"/>
      <c r="OA177" s="12"/>
      <c r="OB177" s="12"/>
      <c r="OC177" s="12"/>
      <c r="OD177" s="12"/>
      <c r="OE177" s="12"/>
      <c r="OF177" s="12"/>
      <c r="OG177" s="12"/>
      <c r="OH177" s="12"/>
      <c r="OI177" s="12"/>
      <c r="OJ177" s="12"/>
      <c r="OK177" s="12"/>
      <c r="OL177" s="12"/>
      <c r="OM177" s="12"/>
      <c r="ON177" s="12"/>
      <c r="OO177" s="12"/>
      <c r="OP177" s="12"/>
      <c r="OQ177" s="12"/>
      <c r="OR177" s="12"/>
      <c r="OS177" s="12"/>
      <c r="OT177" s="12"/>
      <c r="OU177" s="12"/>
      <c r="OV177" s="12"/>
      <c r="OW177" s="12"/>
      <c r="OX177" s="12"/>
      <c r="OY177" s="12"/>
      <c r="OZ177" s="12"/>
      <c r="PA177" s="12"/>
      <c r="PB177" s="12"/>
      <c r="PC177" s="12"/>
      <c r="PD177" s="12"/>
      <c r="PE177" s="12"/>
      <c r="PF177" s="12"/>
      <c r="PG177" s="12"/>
      <c r="PH177" s="12"/>
      <c r="PI177" s="12"/>
      <c r="PJ177" s="12"/>
      <c r="PK177" s="12"/>
      <c r="PL177" s="12"/>
      <c r="PM177" s="12"/>
      <c r="PN177" s="12"/>
      <c r="PO177" s="12"/>
      <c r="PP177" s="12"/>
      <c r="PQ177" s="12"/>
      <c r="PR177" s="12"/>
      <c r="PS177" s="12"/>
      <c r="PT177" s="12"/>
      <c r="PU177" s="12"/>
      <c r="PV177" s="12"/>
      <c r="PW177" s="12"/>
      <c r="PX177" s="12"/>
      <c r="PY177" s="12"/>
      <c r="PZ177" s="12"/>
      <c r="QA177" s="12"/>
      <c r="QB177" s="12"/>
      <c r="QC177" s="12"/>
      <c r="QD177" s="12"/>
      <c r="QE177" s="12"/>
      <c r="QF177" s="12"/>
      <c r="QG177" s="12"/>
      <c r="QH177" s="12"/>
      <c r="QI177" s="12"/>
      <c r="QJ177" s="12"/>
      <c r="QK177" s="12"/>
      <c r="QL177" s="12"/>
      <c r="QM177" s="12"/>
      <c r="QN177" s="12"/>
      <c r="QO177" s="12"/>
      <c r="QP177" s="12"/>
      <c r="QQ177" s="12"/>
      <c r="QR177" s="12"/>
      <c r="QS177" s="12"/>
      <c r="QT177" s="12"/>
      <c r="QU177" s="12"/>
      <c r="QV177" s="12"/>
      <c r="QW177" s="12"/>
      <c r="QX177" s="12"/>
      <c r="QY177" s="12"/>
      <c r="QZ177" s="12"/>
      <c r="RA177" s="12"/>
      <c r="RB177" s="12"/>
      <c r="RC177" s="12"/>
      <c r="RD177" s="12"/>
      <c r="RE177" s="12"/>
      <c r="RF177" s="12"/>
      <c r="RG177" s="12"/>
      <c r="RH177" s="12"/>
      <c r="RI177" s="12"/>
      <c r="RJ177" s="12"/>
      <c r="RK177" s="12"/>
      <c r="RL177" s="12"/>
      <c r="RM177" s="12"/>
      <c r="RN177" s="12"/>
      <c r="RO177" s="12"/>
      <c r="RP177" s="12"/>
      <c r="RQ177" s="12"/>
      <c r="RR177" s="12"/>
      <c r="RS177" s="12"/>
      <c r="RT177" s="12"/>
      <c r="RU177" s="12"/>
      <c r="RV177" s="12"/>
      <c r="RW177" s="12"/>
      <c r="RX177" s="12"/>
      <c r="RY177" s="12"/>
      <c r="RZ177" s="12"/>
      <c r="SA177" s="12"/>
      <c r="SB177" s="12"/>
      <c r="SC177" s="12"/>
      <c r="SD177" s="12"/>
      <c r="SE177" s="12"/>
      <c r="SF177" s="12"/>
      <c r="SG177" s="12"/>
      <c r="SH177" s="12"/>
      <c r="SI177" s="12"/>
      <c r="SJ177" s="12"/>
      <c r="SK177" s="12"/>
      <c r="SL177" s="12"/>
      <c r="SM177" s="12"/>
      <c r="SN177" s="12"/>
      <c r="SO177" s="12"/>
      <c r="SP177" s="12"/>
      <c r="SQ177" s="12"/>
      <c r="SR177" s="12"/>
      <c r="SS177" s="12"/>
      <c r="ST177" s="12"/>
      <c r="SU177" s="12"/>
      <c r="SV177" s="12"/>
      <c r="SW177" s="12"/>
      <c r="SX177" s="12"/>
      <c r="SY177" s="12"/>
      <c r="SZ177" s="12"/>
      <c r="TA177" s="12"/>
      <c r="TB177" s="12"/>
      <c r="TC177" s="12"/>
      <c r="TD177" s="12"/>
      <c r="TE177" s="12"/>
      <c r="TF177" s="12"/>
      <c r="TG177" s="12"/>
      <c r="TH177" s="12"/>
      <c r="TI177" s="12"/>
      <c r="TJ177" s="12"/>
      <c r="TK177" s="12"/>
      <c r="TL177" s="12"/>
      <c r="TM177" s="12"/>
      <c r="TN177" s="12"/>
      <c r="TO177" s="12"/>
      <c r="TP177" s="12"/>
      <c r="TQ177" s="12"/>
      <c r="TR177" s="12"/>
      <c r="TS177" s="12"/>
      <c r="TT177" s="12"/>
      <c r="TU177" s="12"/>
      <c r="TV177" s="12"/>
      <c r="TW177" s="12"/>
      <c r="TX177" s="12"/>
      <c r="TY177" s="12"/>
      <c r="TZ177" s="12"/>
      <c r="UA177" s="12"/>
      <c r="UB177" s="12"/>
      <c r="UC177" s="12"/>
      <c r="UD177" s="12"/>
      <c r="UE177" s="12"/>
      <c r="UF177" s="12"/>
      <c r="UG177" s="12"/>
      <c r="UH177" s="12"/>
      <c r="UI177" s="12"/>
      <c r="UJ177" s="12"/>
      <c r="UK177" s="12"/>
      <c r="UL177" s="12"/>
      <c r="UM177" s="12"/>
      <c r="UN177" s="12"/>
      <c r="UO177" s="12"/>
      <c r="UP177" s="12"/>
      <c r="UQ177" s="12"/>
      <c r="UR177" s="12"/>
      <c r="US177" s="12"/>
      <c r="UT177" s="12"/>
      <c r="UU177" s="12"/>
      <c r="UV177" s="12"/>
      <c r="UW177" s="12"/>
      <c r="UX177" s="12"/>
      <c r="UY177" s="12"/>
      <c r="UZ177" s="12"/>
      <c r="VA177" s="12"/>
      <c r="VB177" s="12"/>
      <c r="VC177" s="12"/>
      <c r="VD177" s="12"/>
      <c r="VE177" s="12"/>
      <c r="VF177" s="12"/>
      <c r="VG177" s="12"/>
      <c r="VH177" s="12"/>
      <c r="VI177" s="12"/>
      <c r="VJ177" s="12"/>
      <c r="VK177" s="12"/>
      <c r="VL177" s="12"/>
      <c r="VM177" s="12"/>
      <c r="VN177" s="12"/>
      <c r="VO177" s="12"/>
      <c r="VP177" s="12"/>
      <c r="VQ177" s="12"/>
      <c r="VR177" s="12"/>
      <c r="VS177" s="12"/>
      <c r="VT177" s="12"/>
      <c r="VU177" s="12"/>
      <c r="VV177" s="12"/>
      <c r="VW177" s="12"/>
      <c r="VX177" s="12"/>
      <c r="VY177" s="12"/>
      <c r="VZ177" s="12"/>
      <c r="WA177" s="12"/>
      <c r="WB177" s="12"/>
      <c r="WC177" s="12"/>
      <c r="WD177" s="12"/>
      <c r="WE177" s="12"/>
      <c r="WF177" s="12"/>
      <c r="WG177" s="12"/>
      <c r="WH177" s="12"/>
      <c r="WI177" s="12"/>
      <c r="WJ177" s="12"/>
      <c r="WK177" s="12"/>
      <c r="WL177" s="12"/>
      <c r="WM177" s="12"/>
      <c r="WN177" s="12"/>
      <c r="WO177" s="12"/>
      <c r="WP177" s="12"/>
      <c r="WQ177" s="12"/>
      <c r="WR177" s="12"/>
      <c r="WS177" s="12"/>
      <c r="WT177" s="12"/>
      <c r="WU177" s="12"/>
      <c r="WV177" s="12"/>
      <c r="WW177" s="12"/>
      <c r="WX177" s="12"/>
      <c r="WY177" s="12"/>
      <c r="WZ177" s="12"/>
      <c r="XA177" s="12"/>
      <c r="XB177" s="12"/>
      <c r="XC177" s="12"/>
      <c r="XD177" s="12"/>
      <c r="XE177" s="12"/>
      <c r="XF177" s="12"/>
      <c r="XG177" s="12"/>
      <c r="XH177" s="12"/>
      <c r="XI177" s="12"/>
      <c r="XJ177" s="12"/>
      <c r="XK177" s="12"/>
      <c r="XL177" s="12"/>
      <c r="XM177" s="12"/>
      <c r="XN177" s="12"/>
      <c r="XO177" s="12"/>
      <c r="XP177" s="12"/>
      <c r="XQ177" s="12"/>
      <c r="XR177" s="12"/>
      <c r="XS177" s="12"/>
      <c r="XT177" s="12"/>
      <c r="XU177" s="12"/>
      <c r="XV177" s="12"/>
      <c r="XW177" s="12"/>
      <c r="XX177" s="12"/>
      <c r="XY177" s="12"/>
      <c r="XZ177" s="12"/>
      <c r="YA177" s="12"/>
      <c r="YB177" s="12"/>
      <c r="YC177" s="12"/>
      <c r="YD177" s="12"/>
      <c r="YE177" s="12"/>
      <c r="YF177" s="12"/>
      <c r="YG177" s="12"/>
      <c r="YH177" s="12"/>
      <c r="YI177" s="12"/>
      <c r="YJ177" s="12"/>
      <c r="YK177" s="12"/>
      <c r="YL177" s="12"/>
      <c r="YM177" s="12"/>
      <c r="YN177" s="12"/>
      <c r="YO177" s="12"/>
      <c r="YP177" s="12"/>
      <c r="YQ177" s="12"/>
      <c r="YR177" s="12"/>
      <c r="YS177" s="12"/>
      <c r="YT177" s="12"/>
      <c r="YU177" s="12"/>
      <c r="YV177" s="12"/>
      <c r="YW177" s="12"/>
      <c r="YX177" s="12"/>
      <c r="YY177" s="12"/>
      <c r="YZ177" s="12"/>
      <c r="ZA177" s="12"/>
      <c r="ZB177" s="12"/>
      <c r="ZC177" s="12"/>
      <c r="ZD177" s="12"/>
      <c r="ZE177" s="12"/>
      <c r="ZF177" s="12"/>
      <c r="ZG177" s="12"/>
      <c r="ZH177" s="12"/>
      <c r="ZI177" s="12"/>
      <c r="ZJ177" s="12"/>
      <c r="ZK177" s="12"/>
      <c r="ZL177" s="12"/>
      <c r="ZM177" s="12"/>
      <c r="ZN177" s="12"/>
      <c r="ZO177" s="12"/>
      <c r="ZP177" s="12"/>
      <c r="ZQ177" s="12"/>
      <c r="ZR177" s="12"/>
      <c r="ZS177" s="12"/>
      <c r="ZT177" s="12"/>
      <c r="ZU177" s="12"/>
      <c r="ZV177" s="12"/>
      <c r="ZW177" s="12"/>
      <c r="ZX177" s="12"/>
      <c r="ZY177" s="12"/>
      <c r="ZZ177" s="12"/>
      <c r="AAA177" s="12"/>
      <c r="AAB177" s="12"/>
      <c r="AAC177" s="12"/>
      <c r="AAD177" s="12"/>
      <c r="AAE177" s="12"/>
      <c r="AAF177" s="12"/>
      <c r="AAG177" s="12"/>
      <c r="AAH177" s="12"/>
      <c r="AAI177" s="12"/>
      <c r="AAJ177" s="12"/>
      <c r="AAK177" s="12"/>
      <c r="AAL177" s="12"/>
      <c r="AAM177" s="12"/>
      <c r="AAN177" s="12"/>
      <c r="AAO177" s="12"/>
      <c r="AAP177" s="12"/>
      <c r="AAQ177" s="12"/>
      <c r="AAR177" s="12"/>
      <c r="AAS177" s="12"/>
      <c r="AAT177" s="12"/>
      <c r="AAU177" s="12"/>
      <c r="AAV177" s="12"/>
      <c r="AAW177" s="12"/>
      <c r="AAX177" s="12"/>
      <c r="AAY177" s="12"/>
      <c r="AAZ177" s="12"/>
      <c r="ABA177" s="12"/>
      <c r="ABB177" s="12"/>
      <c r="ABC177" s="12"/>
      <c r="ABD177" s="12"/>
      <c r="ABE177" s="12"/>
      <c r="ABF177" s="12"/>
      <c r="ABG177" s="12"/>
      <c r="ABH177" s="12"/>
      <c r="ABI177" s="12"/>
      <c r="ABJ177" s="12"/>
      <c r="ABK177" s="12"/>
      <c r="ABL177" s="12"/>
      <c r="ABM177" s="12"/>
      <c r="ABN177" s="12"/>
      <c r="ABO177" s="12"/>
      <c r="ABP177" s="12"/>
      <c r="ABQ177" s="12"/>
      <c r="ABR177" s="12"/>
      <c r="ABS177" s="12"/>
      <c r="ABT177" s="12"/>
      <c r="ABU177" s="12"/>
      <c r="ABV177" s="12"/>
      <c r="ABW177" s="12"/>
      <c r="ABX177" s="12"/>
      <c r="ABY177" s="12"/>
      <c r="ABZ177" s="12"/>
      <c r="ACA177" s="12"/>
      <c r="ACB177" s="12"/>
      <c r="ACC177" s="12"/>
      <c r="ACD177" s="12"/>
      <c r="ACE177" s="12"/>
      <c r="ACF177" s="12"/>
      <c r="ACG177" s="12"/>
      <c r="ACH177" s="12"/>
      <c r="ACI177" s="12"/>
      <c r="ACJ177" s="12"/>
      <c r="ACK177" s="12"/>
      <c r="ACL177" s="12"/>
      <c r="ACM177" s="12"/>
      <c r="ACN177" s="12"/>
      <c r="ACO177" s="12"/>
      <c r="ACP177" s="12"/>
      <c r="ACQ177" s="12"/>
      <c r="ACR177" s="12"/>
      <c r="ACS177" s="12"/>
      <c r="ACT177" s="12"/>
      <c r="ACU177" s="12"/>
      <c r="ACV177" s="12"/>
      <c r="ACW177" s="12"/>
      <c r="ACX177" s="12"/>
      <c r="ACY177" s="12"/>
      <c r="ACZ177" s="12"/>
      <c r="ADA177" s="12"/>
      <c r="ADB177" s="12"/>
      <c r="ADC177" s="12"/>
      <c r="ADD177" s="12"/>
      <c r="ADE177" s="12"/>
      <c r="ADF177" s="12"/>
      <c r="ADG177" s="12"/>
      <c r="ADH177" s="12"/>
      <c r="ADI177" s="12"/>
      <c r="ADJ177" s="12"/>
      <c r="ADK177" s="12"/>
      <c r="ADL177" s="12"/>
      <c r="ADM177" s="12"/>
      <c r="ADN177" s="12"/>
      <c r="ADO177" s="12"/>
      <c r="ADP177" s="12"/>
      <c r="ADQ177" s="12"/>
      <c r="ADR177" s="12"/>
      <c r="ADS177" s="12"/>
      <c r="ADT177" s="12"/>
      <c r="ADU177" s="12"/>
      <c r="ADV177" s="12"/>
      <c r="ADW177" s="12"/>
      <c r="ADX177" s="12"/>
      <c r="ADY177" s="12"/>
      <c r="ADZ177" s="12"/>
    </row>
    <row r="178" spans="1:806" x14ac:dyDescent="0.25">
      <c r="A178" s="14" t="s">
        <v>143</v>
      </c>
      <c r="B178" s="19">
        <v>43267</v>
      </c>
      <c r="C178" s="8" t="str">
        <f>HYPERLINK("https://www.youtube.com/watch?v=oKJagvumvCI","Lofting the Lines; Part 1 - Rebuilding Tally Ho EP24")</f>
        <v>Lofting the Lines; Part 1 - Rebuilding Tally Ho EP24</v>
      </c>
      <c r="D178" s="4" t="s">
        <v>144</v>
      </c>
    </row>
    <row r="179" spans="1:806" x14ac:dyDescent="0.25">
      <c r="D179" s="4" t="s">
        <v>145</v>
      </c>
    </row>
    <row r="180" spans="1:806" x14ac:dyDescent="0.25">
      <c r="D180" s="4" t="s">
        <v>147</v>
      </c>
    </row>
    <row r="181" spans="1:806" x14ac:dyDescent="0.25">
      <c r="D181" s="4" t="s">
        <v>148</v>
      </c>
    </row>
    <row r="182" spans="1:806" x14ac:dyDescent="0.25">
      <c r="D182" s="4" t="s">
        <v>146</v>
      </c>
    </row>
    <row r="183" spans="1:806" x14ac:dyDescent="0.25">
      <c r="D183" s="4" t="s">
        <v>149</v>
      </c>
    </row>
    <row r="184" spans="1:806" x14ac:dyDescent="0.25">
      <c r="D184" s="4" t="s">
        <v>150</v>
      </c>
    </row>
    <row r="185" spans="1:806" x14ac:dyDescent="0.25">
      <c r="D185" s="4" t="s">
        <v>151</v>
      </c>
    </row>
    <row r="186" spans="1:806" s="1" customFormat="1" x14ac:dyDescent="0.25">
      <c r="A186" s="7"/>
      <c r="B186" s="20"/>
      <c r="C186" s="5"/>
      <c r="D186" s="5" t="s">
        <v>153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  <c r="IW186" s="12"/>
      <c r="IX186" s="12"/>
      <c r="IY186" s="12"/>
      <c r="IZ186" s="12"/>
      <c r="JA186" s="12"/>
      <c r="JB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/>
      <c r="JS186" s="12"/>
      <c r="JT186" s="12"/>
      <c r="JU186" s="12"/>
      <c r="JV186" s="12"/>
      <c r="JW186" s="12"/>
      <c r="JX186" s="12"/>
      <c r="JY186" s="12"/>
      <c r="JZ186" s="12"/>
      <c r="KA186" s="12"/>
      <c r="KB186" s="12"/>
      <c r="KC186" s="12"/>
      <c r="KD186" s="12"/>
      <c r="KE186" s="12"/>
      <c r="KF186" s="12"/>
      <c r="KG186" s="12"/>
      <c r="KH186" s="12"/>
      <c r="KI186" s="12"/>
      <c r="KJ186" s="12"/>
      <c r="KK186" s="12"/>
      <c r="KL186" s="12"/>
      <c r="KM186" s="12"/>
      <c r="KN186" s="12"/>
      <c r="KO186" s="12"/>
      <c r="KP186" s="12"/>
      <c r="KQ186" s="12"/>
      <c r="KR186" s="12"/>
      <c r="KS186" s="12"/>
      <c r="KT186" s="12"/>
      <c r="KU186" s="12"/>
      <c r="KV186" s="12"/>
      <c r="KW186" s="12"/>
      <c r="KX186" s="12"/>
      <c r="KY186" s="12"/>
      <c r="KZ186" s="12"/>
      <c r="LA186" s="12"/>
      <c r="LB186" s="12"/>
      <c r="LC186" s="12"/>
      <c r="LD186" s="12"/>
      <c r="LE186" s="12"/>
      <c r="LF186" s="12"/>
      <c r="LG186" s="12"/>
      <c r="LH186" s="12"/>
      <c r="LI186" s="12"/>
      <c r="LJ186" s="12"/>
      <c r="LK186" s="12"/>
      <c r="LL186" s="12"/>
      <c r="LM186" s="12"/>
      <c r="LN186" s="12"/>
      <c r="LO186" s="12"/>
      <c r="LP186" s="12"/>
      <c r="LQ186" s="12"/>
      <c r="LR186" s="12"/>
      <c r="LS186" s="12"/>
      <c r="LT186" s="12"/>
      <c r="LU186" s="12"/>
      <c r="LV186" s="12"/>
      <c r="LW186" s="12"/>
      <c r="LX186" s="12"/>
      <c r="LY186" s="12"/>
      <c r="LZ186" s="12"/>
      <c r="MA186" s="12"/>
      <c r="MB186" s="12"/>
      <c r="MC186" s="12"/>
      <c r="MD186" s="12"/>
      <c r="ME186" s="12"/>
      <c r="MF186" s="12"/>
      <c r="MG186" s="12"/>
      <c r="MH186" s="12"/>
      <c r="MI186" s="12"/>
      <c r="MJ186" s="12"/>
      <c r="MK186" s="12"/>
      <c r="ML186" s="12"/>
      <c r="MM186" s="12"/>
      <c r="MN186" s="12"/>
      <c r="MO186" s="12"/>
      <c r="MP186" s="12"/>
      <c r="MQ186" s="12"/>
      <c r="MR186" s="12"/>
      <c r="MS186" s="12"/>
      <c r="MT186" s="12"/>
      <c r="MU186" s="12"/>
      <c r="MV186" s="12"/>
      <c r="MW186" s="12"/>
      <c r="MX186" s="12"/>
      <c r="MY186" s="12"/>
      <c r="MZ186" s="12"/>
      <c r="NA186" s="12"/>
      <c r="NB186" s="12"/>
      <c r="NC186" s="12"/>
      <c r="ND186" s="12"/>
      <c r="NE186" s="12"/>
      <c r="NF186" s="12"/>
      <c r="NG186" s="12"/>
      <c r="NH186" s="12"/>
      <c r="NI186" s="12"/>
      <c r="NJ186" s="12"/>
      <c r="NK186" s="12"/>
      <c r="NL186" s="12"/>
      <c r="NM186" s="12"/>
      <c r="NN186" s="12"/>
      <c r="NO186" s="12"/>
      <c r="NP186" s="12"/>
      <c r="NQ186" s="12"/>
      <c r="NR186" s="12"/>
      <c r="NS186" s="12"/>
      <c r="NT186" s="12"/>
      <c r="NU186" s="12"/>
      <c r="NV186" s="12"/>
      <c r="NW186" s="12"/>
      <c r="NX186" s="12"/>
      <c r="NY186" s="12"/>
      <c r="NZ186" s="12"/>
      <c r="OA186" s="12"/>
      <c r="OB186" s="12"/>
      <c r="OC186" s="12"/>
      <c r="OD186" s="12"/>
      <c r="OE186" s="12"/>
      <c r="OF186" s="12"/>
      <c r="OG186" s="12"/>
      <c r="OH186" s="12"/>
      <c r="OI186" s="12"/>
      <c r="OJ186" s="12"/>
      <c r="OK186" s="12"/>
      <c r="OL186" s="12"/>
      <c r="OM186" s="12"/>
      <c r="ON186" s="12"/>
      <c r="OO186" s="12"/>
      <c r="OP186" s="12"/>
      <c r="OQ186" s="12"/>
      <c r="OR186" s="12"/>
      <c r="OS186" s="12"/>
      <c r="OT186" s="12"/>
      <c r="OU186" s="12"/>
      <c r="OV186" s="12"/>
      <c r="OW186" s="12"/>
      <c r="OX186" s="12"/>
      <c r="OY186" s="12"/>
      <c r="OZ186" s="12"/>
      <c r="PA186" s="12"/>
      <c r="PB186" s="12"/>
      <c r="PC186" s="12"/>
      <c r="PD186" s="12"/>
      <c r="PE186" s="12"/>
      <c r="PF186" s="12"/>
      <c r="PG186" s="12"/>
      <c r="PH186" s="12"/>
      <c r="PI186" s="12"/>
      <c r="PJ186" s="12"/>
      <c r="PK186" s="12"/>
      <c r="PL186" s="12"/>
      <c r="PM186" s="12"/>
      <c r="PN186" s="12"/>
      <c r="PO186" s="12"/>
      <c r="PP186" s="12"/>
      <c r="PQ186" s="12"/>
      <c r="PR186" s="12"/>
      <c r="PS186" s="12"/>
      <c r="PT186" s="12"/>
      <c r="PU186" s="12"/>
      <c r="PV186" s="12"/>
      <c r="PW186" s="12"/>
      <c r="PX186" s="12"/>
      <c r="PY186" s="12"/>
      <c r="PZ186" s="12"/>
      <c r="QA186" s="12"/>
      <c r="QB186" s="12"/>
      <c r="QC186" s="12"/>
      <c r="QD186" s="12"/>
      <c r="QE186" s="12"/>
      <c r="QF186" s="12"/>
      <c r="QG186" s="12"/>
      <c r="QH186" s="12"/>
      <c r="QI186" s="12"/>
      <c r="QJ186" s="12"/>
      <c r="QK186" s="12"/>
      <c r="QL186" s="12"/>
      <c r="QM186" s="12"/>
      <c r="QN186" s="12"/>
      <c r="QO186" s="12"/>
      <c r="QP186" s="12"/>
      <c r="QQ186" s="12"/>
      <c r="QR186" s="12"/>
      <c r="QS186" s="12"/>
      <c r="QT186" s="12"/>
      <c r="QU186" s="12"/>
      <c r="QV186" s="12"/>
      <c r="QW186" s="12"/>
      <c r="QX186" s="12"/>
      <c r="QY186" s="12"/>
      <c r="QZ186" s="12"/>
      <c r="RA186" s="12"/>
      <c r="RB186" s="12"/>
      <c r="RC186" s="12"/>
      <c r="RD186" s="12"/>
      <c r="RE186" s="12"/>
      <c r="RF186" s="12"/>
      <c r="RG186" s="12"/>
      <c r="RH186" s="12"/>
      <c r="RI186" s="12"/>
      <c r="RJ186" s="12"/>
      <c r="RK186" s="12"/>
      <c r="RL186" s="12"/>
      <c r="RM186" s="12"/>
      <c r="RN186" s="12"/>
      <c r="RO186" s="12"/>
      <c r="RP186" s="12"/>
      <c r="RQ186" s="12"/>
      <c r="RR186" s="12"/>
      <c r="RS186" s="12"/>
      <c r="RT186" s="12"/>
      <c r="RU186" s="12"/>
      <c r="RV186" s="12"/>
      <c r="RW186" s="12"/>
      <c r="RX186" s="12"/>
      <c r="RY186" s="12"/>
      <c r="RZ186" s="12"/>
      <c r="SA186" s="12"/>
      <c r="SB186" s="12"/>
      <c r="SC186" s="12"/>
      <c r="SD186" s="12"/>
      <c r="SE186" s="12"/>
      <c r="SF186" s="12"/>
      <c r="SG186" s="12"/>
      <c r="SH186" s="12"/>
      <c r="SI186" s="12"/>
      <c r="SJ186" s="12"/>
      <c r="SK186" s="12"/>
      <c r="SL186" s="12"/>
      <c r="SM186" s="12"/>
      <c r="SN186" s="12"/>
      <c r="SO186" s="12"/>
      <c r="SP186" s="12"/>
      <c r="SQ186" s="12"/>
      <c r="SR186" s="12"/>
      <c r="SS186" s="12"/>
      <c r="ST186" s="12"/>
      <c r="SU186" s="12"/>
      <c r="SV186" s="12"/>
      <c r="SW186" s="12"/>
      <c r="SX186" s="12"/>
      <c r="SY186" s="12"/>
      <c r="SZ186" s="12"/>
      <c r="TA186" s="12"/>
      <c r="TB186" s="12"/>
      <c r="TC186" s="12"/>
      <c r="TD186" s="12"/>
      <c r="TE186" s="12"/>
      <c r="TF186" s="12"/>
      <c r="TG186" s="12"/>
      <c r="TH186" s="12"/>
      <c r="TI186" s="12"/>
      <c r="TJ186" s="12"/>
      <c r="TK186" s="12"/>
      <c r="TL186" s="12"/>
      <c r="TM186" s="12"/>
      <c r="TN186" s="12"/>
      <c r="TO186" s="12"/>
      <c r="TP186" s="12"/>
      <c r="TQ186" s="12"/>
      <c r="TR186" s="12"/>
      <c r="TS186" s="12"/>
      <c r="TT186" s="12"/>
      <c r="TU186" s="12"/>
      <c r="TV186" s="12"/>
      <c r="TW186" s="12"/>
      <c r="TX186" s="12"/>
      <c r="TY186" s="12"/>
      <c r="TZ186" s="12"/>
      <c r="UA186" s="12"/>
      <c r="UB186" s="12"/>
      <c r="UC186" s="12"/>
      <c r="UD186" s="12"/>
      <c r="UE186" s="12"/>
      <c r="UF186" s="12"/>
      <c r="UG186" s="12"/>
      <c r="UH186" s="12"/>
      <c r="UI186" s="12"/>
      <c r="UJ186" s="12"/>
      <c r="UK186" s="12"/>
      <c r="UL186" s="12"/>
      <c r="UM186" s="12"/>
      <c r="UN186" s="12"/>
      <c r="UO186" s="12"/>
      <c r="UP186" s="12"/>
      <c r="UQ186" s="12"/>
      <c r="UR186" s="12"/>
      <c r="US186" s="12"/>
      <c r="UT186" s="12"/>
      <c r="UU186" s="12"/>
      <c r="UV186" s="12"/>
      <c r="UW186" s="12"/>
      <c r="UX186" s="12"/>
      <c r="UY186" s="12"/>
      <c r="UZ186" s="12"/>
      <c r="VA186" s="12"/>
      <c r="VB186" s="12"/>
      <c r="VC186" s="12"/>
      <c r="VD186" s="12"/>
      <c r="VE186" s="12"/>
      <c r="VF186" s="12"/>
      <c r="VG186" s="12"/>
      <c r="VH186" s="12"/>
      <c r="VI186" s="12"/>
      <c r="VJ186" s="12"/>
      <c r="VK186" s="12"/>
      <c r="VL186" s="12"/>
      <c r="VM186" s="12"/>
      <c r="VN186" s="12"/>
      <c r="VO186" s="12"/>
      <c r="VP186" s="12"/>
      <c r="VQ186" s="12"/>
      <c r="VR186" s="12"/>
      <c r="VS186" s="12"/>
      <c r="VT186" s="12"/>
      <c r="VU186" s="12"/>
      <c r="VV186" s="12"/>
      <c r="VW186" s="12"/>
      <c r="VX186" s="12"/>
      <c r="VY186" s="12"/>
      <c r="VZ186" s="12"/>
      <c r="WA186" s="12"/>
      <c r="WB186" s="12"/>
      <c r="WC186" s="12"/>
      <c r="WD186" s="12"/>
      <c r="WE186" s="12"/>
      <c r="WF186" s="12"/>
      <c r="WG186" s="12"/>
      <c r="WH186" s="12"/>
      <c r="WI186" s="12"/>
      <c r="WJ186" s="12"/>
      <c r="WK186" s="12"/>
      <c r="WL186" s="12"/>
      <c r="WM186" s="12"/>
      <c r="WN186" s="12"/>
      <c r="WO186" s="12"/>
      <c r="WP186" s="12"/>
      <c r="WQ186" s="12"/>
      <c r="WR186" s="12"/>
      <c r="WS186" s="12"/>
      <c r="WT186" s="12"/>
      <c r="WU186" s="12"/>
      <c r="WV186" s="12"/>
      <c r="WW186" s="12"/>
      <c r="WX186" s="12"/>
      <c r="WY186" s="12"/>
      <c r="WZ186" s="12"/>
      <c r="XA186" s="12"/>
      <c r="XB186" s="12"/>
      <c r="XC186" s="12"/>
      <c r="XD186" s="12"/>
      <c r="XE186" s="12"/>
      <c r="XF186" s="12"/>
      <c r="XG186" s="12"/>
      <c r="XH186" s="12"/>
      <c r="XI186" s="12"/>
      <c r="XJ186" s="12"/>
      <c r="XK186" s="12"/>
      <c r="XL186" s="12"/>
      <c r="XM186" s="12"/>
      <c r="XN186" s="12"/>
      <c r="XO186" s="12"/>
      <c r="XP186" s="12"/>
      <c r="XQ186" s="12"/>
      <c r="XR186" s="12"/>
      <c r="XS186" s="12"/>
      <c r="XT186" s="12"/>
      <c r="XU186" s="12"/>
      <c r="XV186" s="12"/>
      <c r="XW186" s="12"/>
      <c r="XX186" s="12"/>
      <c r="XY186" s="12"/>
      <c r="XZ186" s="12"/>
      <c r="YA186" s="12"/>
      <c r="YB186" s="12"/>
      <c r="YC186" s="12"/>
      <c r="YD186" s="12"/>
      <c r="YE186" s="12"/>
      <c r="YF186" s="12"/>
      <c r="YG186" s="12"/>
      <c r="YH186" s="12"/>
      <c r="YI186" s="12"/>
      <c r="YJ186" s="12"/>
      <c r="YK186" s="12"/>
      <c r="YL186" s="12"/>
      <c r="YM186" s="12"/>
      <c r="YN186" s="12"/>
      <c r="YO186" s="12"/>
      <c r="YP186" s="12"/>
      <c r="YQ186" s="12"/>
      <c r="YR186" s="12"/>
      <c r="YS186" s="12"/>
      <c r="YT186" s="12"/>
      <c r="YU186" s="12"/>
      <c r="YV186" s="12"/>
      <c r="YW186" s="12"/>
      <c r="YX186" s="12"/>
      <c r="YY186" s="12"/>
      <c r="YZ186" s="12"/>
      <c r="ZA186" s="12"/>
      <c r="ZB186" s="12"/>
      <c r="ZC186" s="12"/>
      <c r="ZD186" s="12"/>
      <c r="ZE186" s="12"/>
      <c r="ZF186" s="12"/>
      <c r="ZG186" s="12"/>
      <c r="ZH186" s="12"/>
      <c r="ZI186" s="12"/>
      <c r="ZJ186" s="12"/>
      <c r="ZK186" s="12"/>
      <c r="ZL186" s="12"/>
      <c r="ZM186" s="12"/>
      <c r="ZN186" s="12"/>
      <c r="ZO186" s="12"/>
      <c r="ZP186" s="12"/>
      <c r="ZQ186" s="12"/>
      <c r="ZR186" s="12"/>
      <c r="ZS186" s="12"/>
      <c r="ZT186" s="12"/>
      <c r="ZU186" s="12"/>
      <c r="ZV186" s="12"/>
      <c r="ZW186" s="12"/>
      <c r="ZX186" s="12"/>
      <c r="ZY186" s="12"/>
      <c r="ZZ186" s="12"/>
      <c r="AAA186" s="12"/>
      <c r="AAB186" s="12"/>
      <c r="AAC186" s="12"/>
      <c r="AAD186" s="12"/>
      <c r="AAE186" s="12"/>
      <c r="AAF186" s="12"/>
      <c r="AAG186" s="12"/>
      <c r="AAH186" s="12"/>
      <c r="AAI186" s="12"/>
      <c r="AAJ186" s="12"/>
      <c r="AAK186" s="12"/>
      <c r="AAL186" s="12"/>
      <c r="AAM186" s="12"/>
      <c r="AAN186" s="12"/>
      <c r="AAO186" s="12"/>
      <c r="AAP186" s="12"/>
      <c r="AAQ186" s="12"/>
      <c r="AAR186" s="12"/>
      <c r="AAS186" s="12"/>
      <c r="AAT186" s="12"/>
      <c r="AAU186" s="12"/>
      <c r="AAV186" s="12"/>
      <c r="AAW186" s="12"/>
      <c r="AAX186" s="12"/>
      <c r="AAY186" s="12"/>
      <c r="AAZ186" s="12"/>
      <c r="ABA186" s="12"/>
      <c r="ABB186" s="12"/>
      <c r="ABC186" s="12"/>
      <c r="ABD186" s="12"/>
      <c r="ABE186" s="12"/>
      <c r="ABF186" s="12"/>
      <c r="ABG186" s="12"/>
      <c r="ABH186" s="12"/>
      <c r="ABI186" s="12"/>
      <c r="ABJ186" s="12"/>
      <c r="ABK186" s="12"/>
      <c r="ABL186" s="12"/>
      <c r="ABM186" s="12"/>
      <c r="ABN186" s="12"/>
      <c r="ABO186" s="12"/>
      <c r="ABP186" s="12"/>
      <c r="ABQ186" s="12"/>
      <c r="ABR186" s="12"/>
      <c r="ABS186" s="12"/>
      <c r="ABT186" s="12"/>
      <c r="ABU186" s="12"/>
      <c r="ABV186" s="12"/>
      <c r="ABW186" s="12"/>
      <c r="ABX186" s="12"/>
      <c r="ABY186" s="12"/>
      <c r="ABZ186" s="12"/>
      <c r="ACA186" s="12"/>
      <c r="ACB186" s="12"/>
      <c r="ACC186" s="12"/>
      <c r="ACD186" s="12"/>
      <c r="ACE186" s="12"/>
      <c r="ACF186" s="12"/>
      <c r="ACG186" s="12"/>
      <c r="ACH186" s="12"/>
      <c r="ACI186" s="12"/>
      <c r="ACJ186" s="12"/>
      <c r="ACK186" s="12"/>
      <c r="ACL186" s="12"/>
      <c r="ACM186" s="12"/>
      <c r="ACN186" s="12"/>
      <c r="ACO186" s="12"/>
      <c r="ACP186" s="12"/>
      <c r="ACQ186" s="12"/>
      <c r="ACR186" s="12"/>
      <c r="ACS186" s="12"/>
      <c r="ACT186" s="12"/>
      <c r="ACU186" s="12"/>
      <c r="ACV186" s="12"/>
      <c r="ACW186" s="12"/>
      <c r="ACX186" s="12"/>
      <c r="ACY186" s="12"/>
      <c r="ACZ186" s="12"/>
      <c r="ADA186" s="12"/>
      <c r="ADB186" s="12"/>
      <c r="ADC186" s="12"/>
      <c r="ADD186" s="12"/>
      <c r="ADE186" s="12"/>
      <c r="ADF186" s="12"/>
      <c r="ADG186" s="12"/>
      <c r="ADH186" s="12"/>
      <c r="ADI186" s="12"/>
      <c r="ADJ186" s="12"/>
      <c r="ADK186" s="12"/>
      <c r="ADL186" s="12"/>
      <c r="ADM186" s="12"/>
      <c r="ADN186" s="12"/>
      <c r="ADO186" s="12"/>
      <c r="ADP186" s="12"/>
      <c r="ADQ186" s="12"/>
      <c r="ADR186" s="12"/>
      <c r="ADS186" s="12"/>
      <c r="ADT186" s="12"/>
      <c r="ADU186" s="12"/>
      <c r="ADV186" s="12"/>
      <c r="ADW186" s="12"/>
      <c r="ADX186" s="12"/>
      <c r="ADY186" s="12"/>
      <c r="ADZ186" s="12"/>
    </row>
    <row r="187" spans="1:806" x14ac:dyDescent="0.25">
      <c r="A187" s="14" t="s">
        <v>152</v>
      </c>
      <c r="B187" s="19">
        <v>43281</v>
      </c>
      <c r="C187" s="8" t="str">
        <f>HYPERLINK("https://www.youtube.com/watch?v=gfuPTLSBQfY","Lofting the Lines; Part 2 - Rebuilding Tally Ho EP25")</f>
        <v>Lofting the Lines; Part 2 - Rebuilding Tally Ho EP25</v>
      </c>
      <c r="D187" s="4" t="s">
        <v>154</v>
      </c>
    </row>
    <row r="188" spans="1:806" x14ac:dyDescent="0.25">
      <c r="D188" s="4" t="s">
        <v>155</v>
      </c>
    </row>
    <row r="189" spans="1:806" x14ac:dyDescent="0.25">
      <c r="D189" s="4" t="s">
        <v>156</v>
      </c>
    </row>
    <row r="190" spans="1:806" x14ac:dyDescent="0.25">
      <c r="D190" s="4" t="s">
        <v>157</v>
      </c>
    </row>
    <row r="191" spans="1:806" x14ac:dyDescent="0.25">
      <c r="D191" s="4" t="s">
        <v>761</v>
      </c>
    </row>
    <row r="192" spans="1:806" x14ac:dyDescent="0.25">
      <c r="D192" s="4" t="s">
        <v>762</v>
      </c>
    </row>
    <row r="193" spans="1:806" x14ac:dyDescent="0.25">
      <c r="D193" s="4" t="s">
        <v>158</v>
      </c>
    </row>
    <row r="194" spans="1:806" x14ac:dyDescent="0.25">
      <c r="D194" s="4" t="s">
        <v>159</v>
      </c>
    </row>
    <row r="195" spans="1:806" x14ac:dyDescent="0.25">
      <c r="D195" s="4" t="s">
        <v>160</v>
      </c>
    </row>
    <row r="196" spans="1:806" x14ac:dyDescent="0.25">
      <c r="D196" s="4" t="s">
        <v>161</v>
      </c>
    </row>
    <row r="197" spans="1:806" x14ac:dyDescent="0.25">
      <c r="D197" s="4" t="s">
        <v>162</v>
      </c>
    </row>
    <row r="198" spans="1:806" x14ac:dyDescent="0.25">
      <c r="D198" s="4" t="s">
        <v>163</v>
      </c>
    </row>
    <row r="199" spans="1:806" s="1" customFormat="1" x14ac:dyDescent="0.25">
      <c r="A199" s="7"/>
      <c r="B199" s="20"/>
      <c r="C199" s="5"/>
      <c r="D199" s="5" t="s">
        <v>164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  <c r="KF199" s="12"/>
      <c r="KG199" s="12"/>
      <c r="KH199" s="12"/>
      <c r="KI199" s="12"/>
      <c r="KJ199" s="12"/>
      <c r="KK199" s="12"/>
      <c r="KL199" s="12"/>
      <c r="KM199" s="12"/>
      <c r="KN199" s="12"/>
      <c r="KO199" s="12"/>
      <c r="KP199" s="12"/>
      <c r="KQ199" s="12"/>
      <c r="KR199" s="12"/>
      <c r="KS199" s="12"/>
      <c r="KT199" s="12"/>
      <c r="KU199" s="12"/>
      <c r="KV199" s="12"/>
      <c r="KW199" s="12"/>
      <c r="KX199" s="12"/>
      <c r="KY199" s="12"/>
      <c r="KZ199" s="12"/>
      <c r="LA199" s="12"/>
      <c r="LB199" s="12"/>
      <c r="LC199" s="12"/>
      <c r="LD199" s="12"/>
      <c r="LE199" s="12"/>
      <c r="LF199" s="12"/>
      <c r="LG199" s="12"/>
      <c r="LH199" s="12"/>
      <c r="LI199" s="12"/>
      <c r="LJ199" s="12"/>
      <c r="LK199" s="12"/>
      <c r="LL199" s="12"/>
      <c r="LM199" s="12"/>
      <c r="LN199" s="12"/>
      <c r="LO199" s="12"/>
      <c r="LP199" s="12"/>
      <c r="LQ199" s="12"/>
      <c r="LR199" s="12"/>
      <c r="LS199" s="12"/>
      <c r="LT199" s="12"/>
      <c r="LU199" s="12"/>
      <c r="LV199" s="12"/>
      <c r="LW199" s="12"/>
      <c r="LX199" s="12"/>
      <c r="LY199" s="12"/>
      <c r="LZ199" s="12"/>
      <c r="MA199" s="12"/>
      <c r="MB199" s="12"/>
      <c r="MC199" s="12"/>
      <c r="MD199" s="12"/>
      <c r="ME199" s="12"/>
      <c r="MF199" s="12"/>
      <c r="MG199" s="12"/>
      <c r="MH199" s="12"/>
      <c r="MI199" s="12"/>
      <c r="MJ199" s="12"/>
      <c r="MK199" s="12"/>
      <c r="ML199" s="12"/>
      <c r="MM199" s="12"/>
      <c r="MN199" s="12"/>
      <c r="MO199" s="12"/>
      <c r="MP199" s="12"/>
      <c r="MQ199" s="12"/>
      <c r="MR199" s="12"/>
      <c r="MS199" s="12"/>
      <c r="MT199" s="12"/>
      <c r="MU199" s="12"/>
      <c r="MV199" s="12"/>
      <c r="MW199" s="12"/>
      <c r="MX199" s="12"/>
      <c r="MY199" s="12"/>
      <c r="MZ199" s="12"/>
      <c r="NA199" s="12"/>
      <c r="NB199" s="12"/>
      <c r="NC199" s="12"/>
      <c r="ND199" s="12"/>
      <c r="NE199" s="12"/>
      <c r="NF199" s="12"/>
      <c r="NG199" s="12"/>
      <c r="NH199" s="12"/>
      <c r="NI199" s="12"/>
      <c r="NJ199" s="12"/>
      <c r="NK199" s="12"/>
      <c r="NL199" s="12"/>
      <c r="NM199" s="12"/>
      <c r="NN199" s="12"/>
      <c r="NO199" s="12"/>
      <c r="NP199" s="12"/>
      <c r="NQ199" s="12"/>
      <c r="NR199" s="12"/>
      <c r="NS199" s="12"/>
      <c r="NT199" s="12"/>
      <c r="NU199" s="12"/>
      <c r="NV199" s="12"/>
      <c r="NW199" s="12"/>
      <c r="NX199" s="12"/>
      <c r="NY199" s="12"/>
      <c r="NZ199" s="12"/>
      <c r="OA199" s="12"/>
      <c r="OB199" s="12"/>
      <c r="OC199" s="12"/>
      <c r="OD199" s="12"/>
      <c r="OE199" s="12"/>
      <c r="OF199" s="12"/>
      <c r="OG199" s="12"/>
      <c r="OH199" s="12"/>
      <c r="OI199" s="12"/>
      <c r="OJ199" s="12"/>
      <c r="OK199" s="12"/>
      <c r="OL199" s="12"/>
      <c r="OM199" s="12"/>
      <c r="ON199" s="12"/>
      <c r="OO199" s="12"/>
      <c r="OP199" s="12"/>
      <c r="OQ199" s="12"/>
      <c r="OR199" s="12"/>
      <c r="OS199" s="12"/>
      <c r="OT199" s="12"/>
      <c r="OU199" s="12"/>
      <c r="OV199" s="12"/>
      <c r="OW199" s="12"/>
      <c r="OX199" s="12"/>
      <c r="OY199" s="12"/>
      <c r="OZ199" s="12"/>
      <c r="PA199" s="12"/>
      <c r="PB199" s="12"/>
      <c r="PC199" s="12"/>
      <c r="PD199" s="12"/>
      <c r="PE199" s="12"/>
      <c r="PF199" s="12"/>
      <c r="PG199" s="12"/>
      <c r="PH199" s="12"/>
      <c r="PI199" s="12"/>
      <c r="PJ199" s="12"/>
      <c r="PK199" s="12"/>
      <c r="PL199" s="12"/>
      <c r="PM199" s="12"/>
      <c r="PN199" s="12"/>
      <c r="PO199" s="12"/>
      <c r="PP199" s="12"/>
      <c r="PQ199" s="12"/>
      <c r="PR199" s="12"/>
      <c r="PS199" s="12"/>
      <c r="PT199" s="12"/>
      <c r="PU199" s="12"/>
      <c r="PV199" s="12"/>
      <c r="PW199" s="12"/>
      <c r="PX199" s="12"/>
      <c r="PY199" s="12"/>
      <c r="PZ199" s="12"/>
      <c r="QA199" s="12"/>
      <c r="QB199" s="12"/>
      <c r="QC199" s="12"/>
      <c r="QD199" s="12"/>
      <c r="QE199" s="12"/>
      <c r="QF199" s="12"/>
      <c r="QG199" s="12"/>
      <c r="QH199" s="12"/>
      <c r="QI199" s="12"/>
      <c r="QJ199" s="12"/>
      <c r="QK199" s="12"/>
      <c r="QL199" s="12"/>
      <c r="QM199" s="12"/>
      <c r="QN199" s="12"/>
      <c r="QO199" s="12"/>
      <c r="QP199" s="12"/>
      <c r="QQ199" s="12"/>
      <c r="QR199" s="12"/>
      <c r="QS199" s="12"/>
      <c r="QT199" s="12"/>
      <c r="QU199" s="12"/>
      <c r="QV199" s="12"/>
      <c r="QW199" s="12"/>
      <c r="QX199" s="12"/>
      <c r="QY199" s="12"/>
      <c r="QZ199" s="12"/>
      <c r="RA199" s="12"/>
      <c r="RB199" s="12"/>
      <c r="RC199" s="12"/>
      <c r="RD199" s="12"/>
      <c r="RE199" s="12"/>
      <c r="RF199" s="12"/>
      <c r="RG199" s="12"/>
      <c r="RH199" s="12"/>
      <c r="RI199" s="12"/>
      <c r="RJ199" s="12"/>
      <c r="RK199" s="12"/>
      <c r="RL199" s="12"/>
      <c r="RM199" s="12"/>
      <c r="RN199" s="12"/>
      <c r="RO199" s="12"/>
      <c r="RP199" s="12"/>
      <c r="RQ199" s="12"/>
      <c r="RR199" s="12"/>
      <c r="RS199" s="12"/>
      <c r="RT199" s="12"/>
      <c r="RU199" s="12"/>
      <c r="RV199" s="12"/>
      <c r="RW199" s="12"/>
      <c r="RX199" s="12"/>
      <c r="RY199" s="12"/>
      <c r="RZ199" s="12"/>
      <c r="SA199" s="12"/>
      <c r="SB199" s="12"/>
      <c r="SC199" s="12"/>
      <c r="SD199" s="12"/>
      <c r="SE199" s="12"/>
      <c r="SF199" s="12"/>
      <c r="SG199" s="12"/>
      <c r="SH199" s="12"/>
      <c r="SI199" s="12"/>
      <c r="SJ199" s="12"/>
      <c r="SK199" s="12"/>
      <c r="SL199" s="12"/>
      <c r="SM199" s="12"/>
      <c r="SN199" s="12"/>
      <c r="SO199" s="12"/>
      <c r="SP199" s="12"/>
      <c r="SQ199" s="12"/>
      <c r="SR199" s="12"/>
      <c r="SS199" s="12"/>
      <c r="ST199" s="12"/>
      <c r="SU199" s="12"/>
      <c r="SV199" s="12"/>
      <c r="SW199" s="12"/>
      <c r="SX199" s="12"/>
      <c r="SY199" s="12"/>
      <c r="SZ199" s="12"/>
      <c r="TA199" s="12"/>
      <c r="TB199" s="12"/>
      <c r="TC199" s="12"/>
      <c r="TD199" s="12"/>
      <c r="TE199" s="12"/>
      <c r="TF199" s="12"/>
      <c r="TG199" s="12"/>
      <c r="TH199" s="12"/>
      <c r="TI199" s="12"/>
      <c r="TJ199" s="12"/>
      <c r="TK199" s="12"/>
      <c r="TL199" s="12"/>
      <c r="TM199" s="12"/>
      <c r="TN199" s="12"/>
      <c r="TO199" s="12"/>
      <c r="TP199" s="12"/>
      <c r="TQ199" s="12"/>
      <c r="TR199" s="12"/>
      <c r="TS199" s="12"/>
      <c r="TT199" s="12"/>
      <c r="TU199" s="12"/>
      <c r="TV199" s="12"/>
      <c r="TW199" s="12"/>
      <c r="TX199" s="12"/>
      <c r="TY199" s="12"/>
      <c r="TZ199" s="12"/>
      <c r="UA199" s="12"/>
      <c r="UB199" s="12"/>
      <c r="UC199" s="12"/>
      <c r="UD199" s="12"/>
      <c r="UE199" s="12"/>
      <c r="UF199" s="12"/>
      <c r="UG199" s="12"/>
      <c r="UH199" s="12"/>
      <c r="UI199" s="12"/>
      <c r="UJ199" s="12"/>
      <c r="UK199" s="12"/>
      <c r="UL199" s="12"/>
      <c r="UM199" s="12"/>
      <c r="UN199" s="12"/>
      <c r="UO199" s="12"/>
      <c r="UP199" s="12"/>
      <c r="UQ199" s="12"/>
      <c r="UR199" s="12"/>
      <c r="US199" s="12"/>
      <c r="UT199" s="12"/>
      <c r="UU199" s="12"/>
      <c r="UV199" s="12"/>
      <c r="UW199" s="12"/>
      <c r="UX199" s="12"/>
      <c r="UY199" s="12"/>
      <c r="UZ199" s="12"/>
      <c r="VA199" s="12"/>
      <c r="VB199" s="12"/>
      <c r="VC199" s="12"/>
      <c r="VD199" s="12"/>
      <c r="VE199" s="12"/>
      <c r="VF199" s="12"/>
      <c r="VG199" s="12"/>
      <c r="VH199" s="12"/>
      <c r="VI199" s="12"/>
      <c r="VJ199" s="12"/>
      <c r="VK199" s="12"/>
      <c r="VL199" s="12"/>
      <c r="VM199" s="12"/>
      <c r="VN199" s="12"/>
      <c r="VO199" s="12"/>
      <c r="VP199" s="12"/>
      <c r="VQ199" s="12"/>
      <c r="VR199" s="12"/>
      <c r="VS199" s="12"/>
      <c r="VT199" s="12"/>
      <c r="VU199" s="12"/>
      <c r="VV199" s="12"/>
      <c r="VW199" s="12"/>
      <c r="VX199" s="12"/>
      <c r="VY199" s="12"/>
      <c r="VZ199" s="12"/>
      <c r="WA199" s="12"/>
      <c r="WB199" s="12"/>
      <c r="WC199" s="12"/>
      <c r="WD199" s="12"/>
      <c r="WE199" s="12"/>
      <c r="WF199" s="12"/>
      <c r="WG199" s="12"/>
      <c r="WH199" s="12"/>
      <c r="WI199" s="12"/>
      <c r="WJ199" s="12"/>
      <c r="WK199" s="12"/>
      <c r="WL199" s="12"/>
      <c r="WM199" s="12"/>
      <c r="WN199" s="12"/>
      <c r="WO199" s="12"/>
      <c r="WP199" s="12"/>
      <c r="WQ199" s="12"/>
      <c r="WR199" s="12"/>
      <c r="WS199" s="12"/>
      <c r="WT199" s="12"/>
      <c r="WU199" s="12"/>
      <c r="WV199" s="12"/>
      <c r="WW199" s="12"/>
      <c r="WX199" s="12"/>
      <c r="WY199" s="12"/>
      <c r="WZ199" s="12"/>
      <c r="XA199" s="12"/>
      <c r="XB199" s="12"/>
      <c r="XC199" s="12"/>
      <c r="XD199" s="12"/>
      <c r="XE199" s="12"/>
      <c r="XF199" s="12"/>
      <c r="XG199" s="12"/>
      <c r="XH199" s="12"/>
      <c r="XI199" s="12"/>
      <c r="XJ199" s="12"/>
      <c r="XK199" s="12"/>
      <c r="XL199" s="12"/>
      <c r="XM199" s="12"/>
      <c r="XN199" s="12"/>
      <c r="XO199" s="12"/>
      <c r="XP199" s="12"/>
      <c r="XQ199" s="12"/>
      <c r="XR199" s="12"/>
      <c r="XS199" s="12"/>
      <c r="XT199" s="12"/>
      <c r="XU199" s="12"/>
      <c r="XV199" s="12"/>
      <c r="XW199" s="12"/>
      <c r="XX199" s="12"/>
      <c r="XY199" s="12"/>
      <c r="XZ199" s="12"/>
      <c r="YA199" s="12"/>
      <c r="YB199" s="12"/>
      <c r="YC199" s="12"/>
      <c r="YD199" s="12"/>
      <c r="YE199" s="12"/>
      <c r="YF199" s="12"/>
      <c r="YG199" s="12"/>
      <c r="YH199" s="12"/>
      <c r="YI199" s="12"/>
      <c r="YJ199" s="12"/>
      <c r="YK199" s="12"/>
      <c r="YL199" s="12"/>
      <c r="YM199" s="12"/>
      <c r="YN199" s="12"/>
      <c r="YO199" s="12"/>
      <c r="YP199" s="12"/>
      <c r="YQ199" s="12"/>
      <c r="YR199" s="12"/>
      <c r="YS199" s="12"/>
      <c r="YT199" s="12"/>
      <c r="YU199" s="12"/>
      <c r="YV199" s="12"/>
      <c r="YW199" s="12"/>
      <c r="YX199" s="12"/>
      <c r="YY199" s="12"/>
      <c r="YZ199" s="12"/>
      <c r="ZA199" s="12"/>
      <c r="ZB199" s="12"/>
      <c r="ZC199" s="12"/>
      <c r="ZD199" s="12"/>
      <c r="ZE199" s="12"/>
      <c r="ZF199" s="12"/>
      <c r="ZG199" s="12"/>
      <c r="ZH199" s="12"/>
      <c r="ZI199" s="12"/>
      <c r="ZJ199" s="12"/>
      <c r="ZK199" s="12"/>
      <c r="ZL199" s="12"/>
      <c r="ZM199" s="12"/>
      <c r="ZN199" s="12"/>
      <c r="ZO199" s="12"/>
      <c r="ZP199" s="12"/>
      <c r="ZQ199" s="12"/>
      <c r="ZR199" s="12"/>
      <c r="ZS199" s="12"/>
      <c r="ZT199" s="12"/>
      <c r="ZU199" s="12"/>
      <c r="ZV199" s="12"/>
      <c r="ZW199" s="12"/>
      <c r="ZX199" s="12"/>
      <c r="ZY199" s="12"/>
      <c r="ZZ199" s="12"/>
      <c r="AAA199" s="12"/>
      <c r="AAB199" s="12"/>
      <c r="AAC199" s="12"/>
      <c r="AAD199" s="12"/>
      <c r="AAE199" s="12"/>
      <c r="AAF199" s="12"/>
      <c r="AAG199" s="12"/>
      <c r="AAH199" s="12"/>
      <c r="AAI199" s="12"/>
      <c r="AAJ199" s="12"/>
      <c r="AAK199" s="12"/>
      <c r="AAL199" s="12"/>
      <c r="AAM199" s="12"/>
      <c r="AAN199" s="12"/>
      <c r="AAO199" s="12"/>
      <c r="AAP199" s="12"/>
      <c r="AAQ199" s="12"/>
      <c r="AAR199" s="12"/>
      <c r="AAS199" s="12"/>
      <c r="AAT199" s="12"/>
      <c r="AAU199" s="12"/>
      <c r="AAV199" s="12"/>
      <c r="AAW199" s="12"/>
      <c r="AAX199" s="12"/>
      <c r="AAY199" s="12"/>
      <c r="AAZ199" s="12"/>
      <c r="ABA199" s="12"/>
      <c r="ABB199" s="12"/>
      <c r="ABC199" s="12"/>
      <c r="ABD199" s="12"/>
      <c r="ABE199" s="12"/>
      <c r="ABF199" s="12"/>
      <c r="ABG199" s="12"/>
      <c r="ABH199" s="12"/>
      <c r="ABI199" s="12"/>
      <c r="ABJ199" s="12"/>
      <c r="ABK199" s="12"/>
      <c r="ABL199" s="12"/>
      <c r="ABM199" s="12"/>
      <c r="ABN199" s="12"/>
      <c r="ABO199" s="12"/>
      <c r="ABP199" s="12"/>
      <c r="ABQ199" s="12"/>
      <c r="ABR199" s="12"/>
      <c r="ABS199" s="12"/>
      <c r="ABT199" s="12"/>
      <c r="ABU199" s="12"/>
      <c r="ABV199" s="12"/>
      <c r="ABW199" s="12"/>
      <c r="ABX199" s="12"/>
      <c r="ABY199" s="12"/>
      <c r="ABZ199" s="12"/>
      <c r="ACA199" s="12"/>
      <c r="ACB199" s="12"/>
      <c r="ACC199" s="12"/>
      <c r="ACD199" s="12"/>
      <c r="ACE199" s="12"/>
      <c r="ACF199" s="12"/>
      <c r="ACG199" s="12"/>
      <c r="ACH199" s="12"/>
      <c r="ACI199" s="12"/>
      <c r="ACJ199" s="12"/>
      <c r="ACK199" s="12"/>
      <c r="ACL199" s="12"/>
      <c r="ACM199" s="12"/>
      <c r="ACN199" s="12"/>
      <c r="ACO199" s="12"/>
      <c r="ACP199" s="12"/>
      <c r="ACQ199" s="12"/>
      <c r="ACR199" s="12"/>
      <c r="ACS199" s="12"/>
      <c r="ACT199" s="12"/>
      <c r="ACU199" s="12"/>
      <c r="ACV199" s="12"/>
      <c r="ACW199" s="12"/>
      <c r="ACX199" s="12"/>
      <c r="ACY199" s="12"/>
      <c r="ACZ199" s="12"/>
      <c r="ADA199" s="12"/>
      <c r="ADB199" s="12"/>
      <c r="ADC199" s="12"/>
      <c r="ADD199" s="12"/>
      <c r="ADE199" s="12"/>
      <c r="ADF199" s="12"/>
      <c r="ADG199" s="12"/>
      <c r="ADH199" s="12"/>
      <c r="ADI199" s="12"/>
      <c r="ADJ199" s="12"/>
      <c r="ADK199" s="12"/>
      <c r="ADL199" s="12"/>
      <c r="ADM199" s="12"/>
      <c r="ADN199" s="12"/>
      <c r="ADO199" s="12"/>
      <c r="ADP199" s="12"/>
      <c r="ADQ199" s="12"/>
      <c r="ADR199" s="12"/>
      <c r="ADS199" s="12"/>
      <c r="ADT199" s="12"/>
      <c r="ADU199" s="12"/>
      <c r="ADV199" s="12"/>
      <c r="ADW199" s="12"/>
      <c r="ADX199" s="12"/>
      <c r="ADY199" s="12"/>
      <c r="ADZ199" s="12"/>
    </row>
    <row r="200" spans="1:806" x14ac:dyDescent="0.25">
      <c r="A200" s="14" t="s">
        <v>165</v>
      </c>
      <c r="B200" s="19">
        <v>43295</v>
      </c>
      <c r="C200" s="8" t="str">
        <f>HYPERLINK("https://www.youtube.com/watch?v=FWbSKjSVKsk","The Kindness of Strangers - Rebuilding Tally Ho EP26")</f>
        <v>The Kindness of Strangers - Rebuilding Tally Ho EP26</v>
      </c>
      <c r="D200" s="4" t="s">
        <v>166</v>
      </c>
    </row>
    <row r="201" spans="1:806" x14ac:dyDescent="0.25">
      <c r="D201" s="4" t="s">
        <v>763</v>
      </c>
    </row>
    <row r="202" spans="1:806" x14ac:dyDescent="0.25">
      <c r="D202" s="4" t="s">
        <v>764</v>
      </c>
    </row>
    <row r="203" spans="1:806" x14ac:dyDescent="0.25">
      <c r="D203" s="4" t="s">
        <v>167</v>
      </c>
    </row>
    <row r="204" spans="1:806" x14ac:dyDescent="0.25">
      <c r="D204" s="4" t="s">
        <v>765</v>
      </c>
    </row>
    <row r="205" spans="1:806" x14ac:dyDescent="0.25">
      <c r="D205" s="4" t="s">
        <v>171</v>
      </c>
    </row>
    <row r="206" spans="1:806" x14ac:dyDescent="0.25">
      <c r="D206" s="4" t="s">
        <v>172</v>
      </c>
    </row>
    <row r="207" spans="1:806" x14ac:dyDescent="0.25">
      <c r="D207" s="4" t="s">
        <v>168</v>
      </c>
    </row>
    <row r="208" spans="1:806" x14ac:dyDescent="0.25">
      <c r="D208" s="4" t="s">
        <v>169</v>
      </c>
    </row>
    <row r="209" spans="1:806" s="1" customFormat="1" x14ac:dyDescent="0.25">
      <c r="A209" s="7"/>
      <c r="B209" s="20"/>
      <c r="C209" s="5"/>
      <c r="D209" s="5" t="s">
        <v>170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/>
      <c r="JB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  <c r="JY209" s="12"/>
      <c r="JZ209" s="12"/>
      <c r="KA209" s="12"/>
      <c r="KB209" s="12"/>
      <c r="KC209" s="12"/>
      <c r="KD209" s="12"/>
      <c r="KE209" s="12"/>
      <c r="KF209" s="12"/>
      <c r="KG209" s="12"/>
      <c r="KH209" s="12"/>
      <c r="KI209" s="12"/>
      <c r="KJ209" s="12"/>
      <c r="KK209" s="12"/>
      <c r="KL209" s="12"/>
      <c r="KM209" s="12"/>
      <c r="KN209" s="12"/>
      <c r="KO209" s="12"/>
      <c r="KP209" s="12"/>
      <c r="KQ209" s="12"/>
      <c r="KR209" s="12"/>
      <c r="KS209" s="12"/>
      <c r="KT209" s="12"/>
      <c r="KU209" s="12"/>
      <c r="KV209" s="12"/>
      <c r="KW209" s="12"/>
      <c r="KX209" s="12"/>
      <c r="KY209" s="12"/>
      <c r="KZ209" s="12"/>
      <c r="LA209" s="12"/>
      <c r="LB209" s="12"/>
      <c r="LC209" s="12"/>
      <c r="LD209" s="12"/>
      <c r="LE209" s="12"/>
      <c r="LF209" s="12"/>
      <c r="LG209" s="12"/>
      <c r="LH209" s="12"/>
      <c r="LI209" s="12"/>
      <c r="LJ209" s="12"/>
      <c r="LK209" s="12"/>
      <c r="LL209" s="12"/>
      <c r="LM209" s="12"/>
      <c r="LN209" s="12"/>
      <c r="LO209" s="12"/>
      <c r="LP209" s="12"/>
      <c r="LQ209" s="12"/>
      <c r="LR209" s="12"/>
      <c r="LS209" s="12"/>
      <c r="LT209" s="12"/>
      <c r="LU209" s="12"/>
      <c r="LV209" s="12"/>
      <c r="LW209" s="12"/>
      <c r="LX209" s="12"/>
      <c r="LY209" s="12"/>
      <c r="LZ209" s="12"/>
      <c r="MA209" s="12"/>
      <c r="MB209" s="12"/>
      <c r="MC209" s="12"/>
      <c r="MD209" s="12"/>
      <c r="ME209" s="12"/>
      <c r="MF209" s="12"/>
      <c r="MG209" s="12"/>
      <c r="MH209" s="12"/>
      <c r="MI209" s="12"/>
      <c r="MJ209" s="12"/>
      <c r="MK209" s="12"/>
      <c r="ML209" s="12"/>
      <c r="MM209" s="12"/>
      <c r="MN209" s="12"/>
      <c r="MO209" s="12"/>
      <c r="MP209" s="12"/>
      <c r="MQ209" s="12"/>
      <c r="MR209" s="12"/>
      <c r="MS209" s="12"/>
      <c r="MT209" s="12"/>
      <c r="MU209" s="12"/>
      <c r="MV209" s="12"/>
      <c r="MW209" s="12"/>
      <c r="MX209" s="12"/>
      <c r="MY209" s="12"/>
      <c r="MZ209" s="12"/>
      <c r="NA209" s="12"/>
      <c r="NB209" s="12"/>
      <c r="NC209" s="12"/>
      <c r="ND209" s="12"/>
      <c r="NE209" s="12"/>
      <c r="NF209" s="12"/>
      <c r="NG209" s="12"/>
      <c r="NH209" s="12"/>
      <c r="NI209" s="12"/>
      <c r="NJ209" s="12"/>
      <c r="NK209" s="12"/>
      <c r="NL209" s="12"/>
      <c r="NM209" s="12"/>
      <c r="NN209" s="12"/>
      <c r="NO209" s="12"/>
      <c r="NP209" s="12"/>
      <c r="NQ209" s="12"/>
      <c r="NR209" s="12"/>
      <c r="NS209" s="12"/>
      <c r="NT209" s="12"/>
      <c r="NU209" s="12"/>
      <c r="NV209" s="12"/>
      <c r="NW209" s="12"/>
      <c r="NX209" s="12"/>
      <c r="NY209" s="12"/>
      <c r="NZ209" s="12"/>
      <c r="OA209" s="12"/>
      <c r="OB209" s="12"/>
      <c r="OC209" s="12"/>
      <c r="OD209" s="12"/>
      <c r="OE209" s="12"/>
      <c r="OF209" s="12"/>
      <c r="OG209" s="12"/>
      <c r="OH209" s="12"/>
      <c r="OI209" s="12"/>
      <c r="OJ209" s="12"/>
      <c r="OK209" s="12"/>
      <c r="OL209" s="12"/>
      <c r="OM209" s="12"/>
      <c r="ON209" s="12"/>
      <c r="OO209" s="12"/>
      <c r="OP209" s="12"/>
      <c r="OQ209" s="12"/>
      <c r="OR209" s="12"/>
      <c r="OS209" s="12"/>
      <c r="OT209" s="12"/>
      <c r="OU209" s="12"/>
      <c r="OV209" s="12"/>
      <c r="OW209" s="12"/>
      <c r="OX209" s="12"/>
      <c r="OY209" s="12"/>
      <c r="OZ209" s="12"/>
      <c r="PA209" s="12"/>
      <c r="PB209" s="12"/>
      <c r="PC209" s="12"/>
      <c r="PD209" s="12"/>
      <c r="PE209" s="12"/>
      <c r="PF209" s="12"/>
      <c r="PG209" s="12"/>
      <c r="PH209" s="12"/>
      <c r="PI209" s="12"/>
      <c r="PJ209" s="12"/>
      <c r="PK209" s="12"/>
      <c r="PL209" s="12"/>
      <c r="PM209" s="12"/>
      <c r="PN209" s="12"/>
      <c r="PO209" s="12"/>
      <c r="PP209" s="12"/>
      <c r="PQ209" s="12"/>
      <c r="PR209" s="12"/>
      <c r="PS209" s="12"/>
      <c r="PT209" s="12"/>
      <c r="PU209" s="12"/>
      <c r="PV209" s="12"/>
      <c r="PW209" s="12"/>
      <c r="PX209" s="12"/>
      <c r="PY209" s="12"/>
      <c r="PZ209" s="12"/>
      <c r="QA209" s="12"/>
      <c r="QB209" s="12"/>
      <c r="QC209" s="12"/>
      <c r="QD209" s="12"/>
      <c r="QE209" s="12"/>
      <c r="QF209" s="12"/>
      <c r="QG209" s="12"/>
      <c r="QH209" s="12"/>
      <c r="QI209" s="12"/>
      <c r="QJ209" s="12"/>
      <c r="QK209" s="12"/>
      <c r="QL209" s="12"/>
      <c r="QM209" s="12"/>
      <c r="QN209" s="12"/>
      <c r="QO209" s="12"/>
      <c r="QP209" s="12"/>
      <c r="QQ209" s="12"/>
      <c r="QR209" s="12"/>
      <c r="QS209" s="12"/>
      <c r="QT209" s="12"/>
      <c r="QU209" s="12"/>
      <c r="QV209" s="12"/>
      <c r="QW209" s="12"/>
      <c r="QX209" s="12"/>
      <c r="QY209" s="12"/>
      <c r="QZ209" s="12"/>
      <c r="RA209" s="12"/>
      <c r="RB209" s="12"/>
      <c r="RC209" s="12"/>
      <c r="RD209" s="12"/>
      <c r="RE209" s="12"/>
      <c r="RF209" s="12"/>
      <c r="RG209" s="12"/>
      <c r="RH209" s="12"/>
      <c r="RI209" s="12"/>
      <c r="RJ209" s="12"/>
      <c r="RK209" s="12"/>
      <c r="RL209" s="12"/>
      <c r="RM209" s="12"/>
      <c r="RN209" s="12"/>
      <c r="RO209" s="12"/>
      <c r="RP209" s="12"/>
      <c r="RQ209" s="12"/>
      <c r="RR209" s="12"/>
      <c r="RS209" s="12"/>
      <c r="RT209" s="12"/>
      <c r="RU209" s="12"/>
      <c r="RV209" s="12"/>
      <c r="RW209" s="12"/>
      <c r="RX209" s="12"/>
      <c r="RY209" s="12"/>
      <c r="RZ209" s="12"/>
      <c r="SA209" s="12"/>
      <c r="SB209" s="12"/>
      <c r="SC209" s="12"/>
      <c r="SD209" s="12"/>
      <c r="SE209" s="12"/>
      <c r="SF209" s="12"/>
      <c r="SG209" s="12"/>
      <c r="SH209" s="12"/>
      <c r="SI209" s="12"/>
      <c r="SJ209" s="12"/>
      <c r="SK209" s="12"/>
      <c r="SL209" s="12"/>
      <c r="SM209" s="12"/>
      <c r="SN209" s="12"/>
      <c r="SO209" s="12"/>
      <c r="SP209" s="12"/>
      <c r="SQ209" s="12"/>
      <c r="SR209" s="12"/>
      <c r="SS209" s="12"/>
      <c r="ST209" s="12"/>
      <c r="SU209" s="12"/>
      <c r="SV209" s="12"/>
      <c r="SW209" s="12"/>
      <c r="SX209" s="12"/>
      <c r="SY209" s="12"/>
      <c r="SZ209" s="12"/>
      <c r="TA209" s="12"/>
      <c r="TB209" s="12"/>
      <c r="TC209" s="12"/>
      <c r="TD209" s="12"/>
      <c r="TE209" s="12"/>
      <c r="TF209" s="12"/>
      <c r="TG209" s="12"/>
      <c r="TH209" s="12"/>
      <c r="TI209" s="12"/>
      <c r="TJ209" s="12"/>
      <c r="TK209" s="12"/>
      <c r="TL209" s="12"/>
      <c r="TM209" s="12"/>
      <c r="TN209" s="12"/>
      <c r="TO209" s="12"/>
      <c r="TP209" s="12"/>
      <c r="TQ209" s="12"/>
      <c r="TR209" s="12"/>
      <c r="TS209" s="12"/>
      <c r="TT209" s="12"/>
      <c r="TU209" s="12"/>
      <c r="TV209" s="12"/>
      <c r="TW209" s="12"/>
      <c r="TX209" s="12"/>
      <c r="TY209" s="12"/>
      <c r="TZ209" s="12"/>
      <c r="UA209" s="12"/>
      <c r="UB209" s="12"/>
      <c r="UC209" s="12"/>
      <c r="UD209" s="12"/>
      <c r="UE209" s="12"/>
      <c r="UF209" s="12"/>
      <c r="UG209" s="12"/>
      <c r="UH209" s="12"/>
      <c r="UI209" s="12"/>
      <c r="UJ209" s="12"/>
      <c r="UK209" s="12"/>
      <c r="UL209" s="12"/>
      <c r="UM209" s="12"/>
      <c r="UN209" s="12"/>
      <c r="UO209" s="12"/>
      <c r="UP209" s="12"/>
      <c r="UQ209" s="12"/>
      <c r="UR209" s="12"/>
      <c r="US209" s="12"/>
      <c r="UT209" s="12"/>
      <c r="UU209" s="12"/>
      <c r="UV209" s="12"/>
      <c r="UW209" s="12"/>
      <c r="UX209" s="12"/>
      <c r="UY209" s="12"/>
      <c r="UZ209" s="12"/>
      <c r="VA209" s="12"/>
      <c r="VB209" s="12"/>
      <c r="VC209" s="12"/>
      <c r="VD209" s="12"/>
      <c r="VE209" s="12"/>
      <c r="VF209" s="12"/>
      <c r="VG209" s="12"/>
      <c r="VH209" s="12"/>
      <c r="VI209" s="12"/>
      <c r="VJ209" s="12"/>
      <c r="VK209" s="12"/>
      <c r="VL209" s="12"/>
      <c r="VM209" s="12"/>
      <c r="VN209" s="12"/>
      <c r="VO209" s="12"/>
      <c r="VP209" s="12"/>
      <c r="VQ209" s="12"/>
      <c r="VR209" s="12"/>
      <c r="VS209" s="12"/>
      <c r="VT209" s="12"/>
      <c r="VU209" s="12"/>
      <c r="VV209" s="12"/>
      <c r="VW209" s="12"/>
      <c r="VX209" s="12"/>
      <c r="VY209" s="12"/>
      <c r="VZ209" s="12"/>
      <c r="WA209" s="12"/>
      <c r="WB209" s="12"/>
      <c r="WC209" s="12"/>
      <c r="WD209" s="12"/>
      <c r="WE209" s="12"/>
      <c r="WF209" s="12"/>
      <c r="WG209" s="12"/>
      <c r="WH209" s="12"/>
      <c r="WI209" s="12"/>
      <c r="WJ209" s="12"/>
      <c r="WK209" s="12"/>
      <c r="WL209" s="12"/>
      <c r="WM209" s="12"/>
      <c r="WN209" s="12"/>
      <c r="WO209" s="12"/>
      <c r="WP209" s="12"/>
      <c r="WQ209" s="12"/>
      <c r="WR209" s="12"/>
      <c r="WS209" s="12"/>
      <c r="WT209" s="12"/>
      <c r="WU209" s="12"/>
      <c r="WV209" s="12"/>
      <c r="WW209" s="12"/>
      <c r="WX209" s="12"/>
      <c r="WY209" s="12"/>
      <c r="WZ209" s="12"/>
      <c r="XA209" s="12"/>
      <c r="XB209" s="12"/>
      <c r="XC209" s="12"/>
      <c r="XD209" s="12"/>
      <c r="XE209" s="12"/>
      <c r="XF209" s="12"/>
      <c r="XG209" s="12"/>
      <c r="XH209" s="12"/>
      <c r="XI209" s="12"/>
      <c r="XJ209" s="12"/>
      <c r="XK209" s="12"/>
      <c r="XL209" s="12"/>
      <c r="XM209" s="12"/>
      <c r="XN209" s="12"/>
      <c r="XO209" s="12"/>
      <c r="XP209" s="12"/>
      <c r="XQ209" s="12"/>
      <c r="XR209" s="12"/>
      <c r="XS209" s="12"/>
      <c r="XT209" s="12"/>
      <c r="XU209" s="12"/>
      <c r="XV209" s="12"/>
      <c r="XW209" s="12"/>
      <c r="XX209" s="12"/>
      <c r="XY209" s="12"/>
      <c r="XZ209" s="12"/>
      <c r="YA209" s="12"/>
      <c r="YB209" s="12"/>
      <c r="YC209" s="12"/>
      <c r="YD209" s="12"/>
      <c r="YE209" s="12"/>
      <c r="YF209" s="12"/>
      <c r="YG209" s="12"/>
      <c r="YH209" s="12"/>
      <c r="YI209" s="12"/>
      <c r="YJ209" s="12"/>
      <c r="YK209" s="12"/>
      <c r="YL209" s="12"/>
      <c r="YM209" s="12"/>
      <c r="YN209" s="12"/>
      <c r="YO209" s="12"/>
      <c r="YP209" s="12"/>
      <c r="YQ209" s="12"/>
      <c r="YR209" s="12"/>
      <c r="YS209" s="12"/>
      <c r="YT209" s="12"/>
      <c r="YU209" s="12"/>
      <c r="YV209" s="12"/>
      <c r="YW209" s="12"/>
      <c r="YX209" s="12"/>
      <c r="YY209" s="12"/>
      <c r="YZ209" s="12"/>
      <c r="ZA209" s="12"/>
      <c r="ZB209" s="12"/>
      <c r="ZC209" s="12"/>
      <c r="ZD209" s="12"/>
      <c r="ZE209" s="12"/>
      <c r="ZF209" s="12"/>
      <c r="ZG209" s="12"/>
      <c r="ZH209" s="12"/>
      <c r="ZI209" s="12"/>
      <c r="ZJ209" s="12"/>
      <c r="ZK209" s="12"/>
      <c r="ZL209" s="12"/>
      <c r="ZM209" s="12"/>
      <c r="ZN209" s="12"/>
      <c r="ZO209" s="12"/>
      <c r="ZP209" s="12"/>
      <c r="ZQ209" s="12"/>
      <c r="ZR209" s="12"/>
      <c r="ZS209" s="12"/>
      <c r="ZT209" s="12"/>
      <c r="ZU209" s="12"/>
      <c r="ZV209" s="12"/>
      <c r="ZW209" s="12"/>
      <c r="ZX209" s="12"/>
      <c r="ZY209" s="12"/>
      <c r="ZZ209" s="12"/>
      <c r="AAA209" s="12"/>
      <c r="AAB209" s="12"/>
      <c r="AAC209" s="12"/>
      <c r="AAD209" s="12"/>
      <c r="AAE209" s="12"/>
      <c r="AAF209" s="12"/>
      <c r="AAG209" s="12"/>
      <c r="AAH209" s="12"/>
      <c r="AAI209" s="12"/>
      <c r="AAJ209" s="12"/>
      <c r="AAK209" s="12"/>
      <c r="AAL209" s="12"/>
      <c r="AAM209" s="12"/>
      <c r="AAN209" s="12"/>
      <c r="AAO209" s="12"/>
      <c r="AAP209" s="12"/>
      <c r="AAQ209" s="12"/>
      <c r="AAR209" s="12"/>
      <c r="AAS209" s="12"/>
      <c r="AAT209" s="12"/>
      <c r="AAU209" s="12"/>
      <c r="AAV209" s="12"/>
      <c r="AAW209" s="12"/>
      <c r="AAX209" s="12"/>
      <c r="AAY209" s="12"/>
      <c r="AAZ209" s="12"/>
      <c r="ABA209" s="12"/>
      <c r="ABB209" s="12"/>
      <c r="ABC209" s="12"/>
      <c r="ABD209" s="12"/>
      <c r="ABE209" s="12"/>
      <c r="ABF209" s="12"/>
      <c r="ABG209" s="12"/>
      <c r="ABH209" s="12"/>
      <c r="ABI209" s="12"/>
      <c r="ABJ209" s="12"/>
      <c r="ABK209" s="12"/>
      <c r="ABL209" s="12"/>
      <c r="ABM209" s="12"/>
      <c r="ABN209" s="12"/>
      <c r="ABO209" s="12"/>
      <c r="ABP209" s="12"/>
      <c r="ABQ209" s="12"/>
      <c r="ABR209" s="12"/>
      <c r="ABS209" s="12"/>
      <c r="ABT209" s="12"/>
      <c r="ABU209" s="12"/>
      <c r="ABV209" s="12"/>
      <c r="ABW209" s="12"/>
      <c r="ABX209" s="12"/>
      <c r="ABY209" s="12"/>
      <c r="ABZ209" s="12"/>
      <c r="ACA209" s="12"/>
      <c r="ACB209" s="12"/>
      <c r="ACC209" s="12"/>
      <c r="ACD209" s="12"/>
      <c r="ACE209" s="12"/>
      <c r="ACF209" s="12"/>
      <c r="ACG209" s="12"/>
      <c r="ACH209" s="12"/>
      <c r="ACI209" s="12"/>
      <c r="ACJ209" s="12"/>
      <c r="ACK209" s="12"/>
      <c r="ACL209" s="12"/>
      <c r="ACM209" s="12"/>
      <c r="ACN209" s="12"/>
      <c r="ACO209" s="12"/>
      <c r="ACP209" s="12"/>
      <c r="ACQ209" s="12"/>
      <c r="ACR209" s="12"/>
      <c r="ACS209" s="12"/>
      <c r="ACT209" s="12"/>
      <c r="ACU209" s="12"/>
      <c r="ACV209" s="12"/>
      <c r="ACW209" s="12"/>
      <c r="ACX209" s="12"/>
      <c r="ACY209" s="12"/>
      <c r="ACZ209" s="12"/>
      <c r="ADA209" s="12"/>
      <c r="ADB209" s="12"/>
      <c r="ADC209" s="12"/>
      <c r="ADD209" s="12"/>
      <c r="ADE209" s="12"/>
      <c r="ADF209" s="12"/>
      <c r="ADG209" s="12"/>
      <c r="ADH209" s="12"/>
      <c r="ADI209" s="12"/>
      <c r="ADJ209" s="12"/>
      <c r="ADK209" s="12"/>
      <c r="ADL209" s="12"/>
      <c r="ADM209" s="12"/>
      <c r="ADN209" s="12"/>
      <c r="ADO209" s="12"/>
      <c r="ADP209" s="12"/>
      <c r="ADQ209" s="12"/>
      <c r="ADR209" s="12"/>
      <c r="ADS209" s="12"/>
      <c r="ADT209" s="12"/>
      <c r="ADU209" s="12"/>
      <c r="ADV209" s="12"/>
      <c r="ADW209" s="12"/>
      <c r="ADX209" s="12"/>
      <c r="ADY209" s="12"/>
      <c r="ADZ209" s="12"/>
    </row>
    <row r="210" spans="1:806" x14ac:dyDescent="0.25">
      <c r="A210" s="14" t="s">
        <v>173</v>
      </c>
      <c r="B210" s="19">
        <v>43309</v>
      </c>
      <c r="C210" s="8" t="str">
        <f>HYPERLINK("https://www.youtube.com/watch?v=lWDzeYBstKE","From Lofting to Re-Framing / Removing Planks - Rebuilding Tally Ho EP27")</f>
        <v>From Lofting to Re-Framing / Removing Planks - Rebuilding Tally Ho EP27</v>
      </c>
      <c r="D210" s="4" t="s">
        <v>395</v>
      </c>
    </row>
    <row r="211" spans="1:806" x14ac:dyDescent="0.25">
      <c r="D211" s="4" t="s">
        <v>174</v>
      </c>
    </row>
    <row r="212" spans="1:806" x14ac:dyDescent="0.25">
      <c r="D212" s="4" t="s">
        <v>175</v>
      </c>
    </row>
    <row r="213" spans="1:806" x14ac:dyDescent="0.25">
      <c r="D213" s="4" t="s">
        <v>176</v>
      </c>
    </row>
    <row r="214" spans="1:806" x14ac:dyDescent="0.25">
      <c r="D214" s="4" t="s">
        <v>177</v>
      </c>
    </row>
    <row r="215" spans="1:806" x14ac:dyDescent="0.25">
      <c r="D215" s="4" t="s">
        <v>178</v>
      </c>
    </row>
    <row r="216" spans="1:806" x14ac:dyDescent="0.25">
      <c r="D216" s="4" t="s">
        <v>179</v>
      </c>
    </row>
    <row r="217" spans="1:806" x14ac:dyDescent="0.25">
      <c r="D217" s="4" t="s">
        <v>180</v>
      </c>
    </row>
    <row r="218" spans="1:806" x14ac:dyDescent="0.25">
      <c r="D218" s="4" t="s">
        <v>181</v>
      </c>
    </row>
    <row r="219" spans="1:806" x14ac:dyDescent="0.25">
      <c r="D219" s="4" t="s">
        <v>182</v>
      </c>
    </row>
    <row r="220" spans="1:806" x14ac:dyDescent="0.25">
      <c r="D220" s="4" t="s">
        <v>183</v>
      </c>
    </row>
    <row r="221" spans="1:806" x14ac:dyDescent="0.25">
      <c r="D221" s="4" t="s">
        <v>184</v>
      </c>
    </row>
    <row r="222" spans="1:806" x14ac:dyDescent="0.25">
      <c r="D222" s="4" t="s">
        <v>185</v>
      </c>
    </row>
    <row r="223" spans="1:806" x14ac:dyDescent="0.25">
      <c r="D223" s="4" t="s">
        <v>186</v>
      </c>
    </row>
    <row r="224" spans="1:806" x14ac:dyDescent="0.25">
      <c r="D224" s="4" t="s">
        <v>187</v>
      </c>
    </row>
    <row r="225" spans="1:806" s="1" customFormat="1" x14ac:dyDescent="0.25">
      <c r="A225" s="7"/>
      <c r="B225" s="20"/>
      <c r="C225" s="5"/>
      <c r="D225" s="5" t="s">
        <v>766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  <c r="KR225" s="12"/>
      <c r="KS225" s="12"/>
      <c r="KT225" s="12"/>
      <c r="KU225" s="12"/>
      <c r="KV225" s="12"/>
      <c r="KW225" s="12"/>
      <c r="KX225" s="12"/>
      <c r="KY225" s="12"/>
      <c r="KZ225" s="12"/>
      <c r="LA225" s="12"/>
      <c r="LB225" s="12"/>
      <c r="LC225" s="12"/>
      <c r="LD225" s="12"/>
      <c r="LE225" s="12"/>
      <c r="LF225" s="12"/>
      <c r="LG225" s="12"/>
      <c r="LH225" s="12"/>
      <c r="LI225" s="12"/>
      <c r="LJ225" s="12"/>
      <c r="LK225" s="12"/>
      <c r="LL225" s="12"/>
      <c r="LM225" s="12"/>
      <c r="LN225" s="12"/>
      <c r="LO225" s="12"/>
      <c r="LP225" s="12"/>
      <c r="LQ225" s="12"/>
      <c r="LR225" s="12"/>
      <c r="LS225" s="12"/>
      <c r="LT225" s="12"/>
      <c r="LU225" s="12"/>
      <c r="LV225" s="12"/>
      <c r="LW225" s="12"/>
      <c r="LX225" s="12"/>
      <c r="LY225" s="12"/>
      <c r="LZ225" s="12"/>
      <c r="MA225" s="12"/>
      <c r="MB225" s="12"/>
      <c r="MC225" s="12"/>
      <c r="MD225" s="12"/>
      <c r="ME225" s="12"/>
      <c r="MF225" s="12"/>
      <c r="MG225" s="12"/>
      <c r="MH225" s="12"/>
      <c r="MI225" s="12"/>
      <c r="MJ225" s="12"/>
      <c r="MK225" s="12"/>
      <c r="ML225" s="12"/>
      <c r="MM225" s="12"/>
      <c r="MN225" s="12"/>
      <c r="MO225" s="12"/>
      <c r="MP225" s="12"/>
      <c r="MQ225" s="12"/>
      <c r="MR225" s="12"/>
      <c r="MS225" s="12"/>
      <c r="MT225" s="12"/>
      <c r="MU225" s="12"/>
      <c r="MV225" s="12"/>
      <c r="MW225" s="12"/>
      <c r="MX225" s="12"/>
      <c r="MY225" s="12"/>
      <c r="MZ225" s="12"/>
      <c r="NA225" s="12"/>
      <c r="NB225" s="12"/>
      <c r="NC225" s="12"/>
      <c r="ND225" s="12"/>
      <c r="NE225" s="12"/>
      <c r="NF225" s="12"/>
      <c r="NG225" s="12"/>
      <c r="NH225" s="12"/>
      <c r="NI225" s="12"/>
      <c r="NJ225" s="12"/>
      <c r="NK225" s="12"/>
      <c r="NL225" s="12"/>
      <c r="NM225" s="12"/>
      <c r="NN225" s="12"/>
      <c r="NO225" s="12"/>
      <c r="NP225" s="12"/>
      <c r="NQ225" s="12"/>
      <c r="NR225" s="12"/>
      <c r="NS225" s="12"/>
      <c r="NT225" s="12"/>
      <c r="NU225" s="12"/>
      <c r="NV225" s="12"/>
      <c r="NW225" s="12"/>
      <c r="NX225" s="12"/>
      <c r="NY225" s="12"/>
      <c r="NZ225" s="12"/>
      <c r="OA225" s="12"/>
      <c r="OB225" s="12"/>
      <c r="OC225" s="12"/>
      <c r="OD225" s="12"/>
      <c r="OE225" s="12"/>
      <c r="OF225" s="12"/>
      <c r="OG225" s="12"/>
      <c r="OH225" s="12"/>
      <c r="OI225" s="12"/>
      <c r="OJ225" s="12"/>
      <c r="OK225" s="12"/>
      <c r="OL225" s="12"/>
      <c r="OM225" s="12"/>
      <c r="ON225" s="12"/>
      <c r="OO225" s="12"/>
      <c r="OP225" s="12"/>
      <c r="OQ225" s="12"/>
      <c r="OR225" s="12"/>
      <c r="OS225" s="12"/>
      <c r="OT225" s="12"/>
      <c r="OU225" s="12"/>
      <c r="OV225" s="12"/>
      <c r="OW225" s="12"/>
      <c r="OX225" s="12"/>
      <c r="OY225" s="12"/>
      <c r="OZ225" s="12"/>
      <c r="PA225" s="12"/>
      <c r="PB225" s="12"/>
      <c r="PC225" s="12"/>
      <c r="PD225" s="12"/>
      <c r="PE225" s="12"/>
      <c r="PF225" s="12"/>
      <c r="PG225" s="12"/>
      <c r="PH225" s="12"/>
      <c r="PI225" s="12"/>
      <c r="PJ225" s="12"/>
      <c r="PK225" s="12"/>
      <c r="PL225" s="12"/>
      <c r="PM225" s="12"/>
      <c r="PN225" s="12"/>
      <c r="PO225" s="12"/>
      <c r="PP225" s="12"/>
      <c r="PQ225" s="12"/>
      <c r="PR225" s="12"/>
      <c r="PS225" s="12"/>
      <c r="PT225" s="12"/>
      <c r="PU225" s="12"/>
      <c r="PV225" s="12"/>
      <c r="PW225" s="12"/>
      <c r="PX225" s="12"/>
      <c r="PY225" s="12"/>
      <c r="PZ225" s="12"/>
      <c r="QA225" s="12"/>
      <c r="QB225" s="12"/>
      <c r="QC225" s="12"/>
      <c r="QD225" s="12"/>
      <c r="QE225" s="12"/>
      <c r="QF225" s="12"/>
      <c r="QG225" s="12"/>
      <c r="QH225" s="12"/>
      <c r="QI225" s="12"/>
      <c r="QJ225" s="12"/>
      <c r="QK225" s="12"/>
      <c r="QL225" s="12"/>
      <c r="QM225" s="12"/>
      <c r="QN225" s="12"/>
      <c r="QO225" s="12"/>
      <c r="QP225" s="12"/>
      <c r="QQ225" s="12"/>
      <c r="QR225" s="12"/>
      <c r="QS225" s="12"/>
      <c r="QT225" s="12"/>
      <c r="QU225" s="12"/>
      <c r="QV225" s="12"/>
      <c r="QW225" s="12"/>
      <c r="QX225" s="12"/>
      <c r="QY225" s="12"/>
      <c r="QZ225" s="12"/>
      <c r="RA225" s="12"/>
      <c r="RB225" s="12"/>
      <c r="RC225" s="12"/>
      <c r="RD225" s="12"/>
      <c r="RE225" s="12"/>
      <c r="RF225" s="12"/>
      <c r="RG225" s="12"/>
      <c r="RH225" s="12"/>
      <c r="RI225" s="12"/>
      <c r="RJ225" s="12"/>
      <c r="RK225" s="12"/>
      <c r="RL225" s="12"/>
      <c r="RM225" s="12"/>
      <c r="RN225" s="12"/>
      <c r="RO225" s="12"/>
      <c r="RP225" s="12"/>
      <c r="RQ225" s="12"/>
      <c r="RR225" s="12"/>
      <c r="RS225" s="12"/>
      <c r="RT225" s="12"/>
      <c r="RU225" s="12"/>
      <c r="RV225" s="12"/>
      <c r="RW225" s="12"/>
      <c r="RX225" s="12"/>
      <c r="RY225" s="12"/>
      <c r="RZ225" s="12"/>
      <c r="SA225" s="12"/>
      <c r="SB225" s="12"/>
      <c r="SC225" s="12"/>
      <c r="SD225" s="12"/>
      <c r="SE225" s="12"/>
      <c r="SF225" s="12"/>
      <c r="SG225" s="12"/>
      <c r="SH225" s="12"/>
      <c r="SI225" s="12"/>
      <c r="SJ225" s="12"/>
      <c r="SK225" s="12"/>
      <c r="SL225" s="12"/>
      <c r="SM225" s="12"/>
      <c r="SN225" s="12"/>
      <c r="SO225" s="12"/>
      <c r="SP225" s="12"/>
      <c r="SQ225" s="12"/>
      <c r="SR225" s="12"/>
      <c r="SS225" s="12"/>
      <c r="ST225" s="12"/>
      <c r="SU225" s="12"/>
      <c r="SV225" s="12"/>
      <c r="SW225" s="12"/>
      <c r="SX225" s="12"/>
      <c r="SY225" s="12"/>
      <c r="SZ225" s="12"/>
      <c r="TA225" s="12"/>
      <c r="TB225" s="12"/>
      <c r="TC225" s="12"/>
      <c r="TD225" s="12"/>
      <c r="TE225" s="12"/>
      <c r="TF225" s="12"/>
      <c r="TG225" s="12"/>
      <c r="TH225" s="12"/>
      <c r="TI225" s="12"/>
      <c r="TJ225" s="12"/>
      <c r="TK225" s="12"/>
      <c r="TL225" s="12"/>
      <c r="TM225" s="12"/>
      <c r="TN225" s="12"/>
      <c r="TO225" s="12"/>
      <c r="TP225" s="12"/>
      <c r="TQ225" s="12"/>
      <c r="TR225" s="12"/>
      <c r="TS225" s="12"/>
      <c r="TT225" s="12"/>
      <c r="TU225" s="12"/>
      <c r="TV225" s="12"/>
      <c r="TW225" s="12"/>
      <c r="TX225" s="12"/>
      <c r="TY225" s="12"/>
      <c r="TZ225" s="12"/>
      <c r="UA225" s="12"/>
      <c r="UB225" s="12"/>
      <c r="UC225" s="12"/>
      <c r="UD225" s="12"/>
      <c r="UE225" s="12"/>
      <c r="UF225" s="12"/>
      <c r="UG225" s="12"/>
      <c r="UH225" s="12"/>
      <c r="UI225" s="12"/>
      <c r="UJ225" s="12"/>
      <c r="UK225" s="12"/>
      <c r="UL225" s="12"/>
      <c r="UM225" s="12"/>
      <c r="UN225" s="12"/>
      <c r="UO225" s="12"/>
      <c r="UP225" s="12"/>
      <c r="UQ225" s="12"/>
      <c r="UR225" s="12"/>
      <c r="US225" s="12"/>
      <c r="UT225" s="12"/>
      <c r="UU225" s="12"/>
      <c r="UV225" s="12"/>
      <c r="UW225" s="12"/>
      <c r="UX225" s="12"/>
      <c r="UY225" s="12"/>
      <c r="UZ225" s="12"/>
      <c r="VA225" s="12"/>
      <c r="VB225" s="12"/>
      <c r="VC225" s="12"/>
      <c r="VD225" s="12"/>
      <c r="VE225" s="12"/>
      <c r="VF225" s="12"/>
      <c r="VG225" s="12"/>
      <c r="VH225" s="12"/>
      <c r="VI225" s="12"/>
      <c r="VJ225" s="12"/>
      <c r="VK225" s="12"/>
      <c r="VL225" s="12"/>
      <c r="VM225" s="12"/>
      <c r="VN225" s="12"/>
      <c r="VO225" s="12"/>
      <c r="VP225" s="12"/>
      <c r="VQ225" s="12"/>
      <c r="VR225" s="12"/>
      <c r="VS225" s="12"/>
      <c r="VT225" s="12"/>
      <c r="VU225" s="12"/>
      <c r="VV225" s="12"/>
      <c r="VW225" s="12"/>
      <c r="VX225" s="12"/>
      <c r="VY225" s="12"/>
      <c r="VZ225" s="12"/>
      <c r="WA225" s="12"/>
      <c r="WB225" s="12"/>
      <c r="WC225" s="12"/>
      <c r="WD225" s="12"/>
      <c r="WE225" s="12"/>
      <c r="WF225" s="12"/>
      <c r="WG225" s="12"/>
      <c r="WH225" s="12"/>
      <c r="WI225" s="12"/>
      <c r="WJ225" s="12"/>
      <c r="WK225" s="12"/>
      <c r="WL225" s="12"/>
      <c r="WM225" s="12"/>
      <c r="WN225" s="12"/>
      <c r="WO225" s="12"/>
      <c r="WP225" s="12"/>
      <c r="WQ225" s="12"/>
      <c r="WR225" s="12"/>
      <c r="WS225" s="12"/>
      <c r="WT225" s="12"/>
      <c r="WU225" s="12"/>
      <c r="WV225" s="12"/>
      <c r="WW225" s="12"/>
      <c r="WX225" s="12"/>
      <c r="WY225" s="12"/>
      <c r="WZ225" s="12"/>
      <c r="XA225" s="12"/>
      <c r="XB225" s="12"/>
      <c r="XC225" s="12"/>
      <c r="XD225" s="12"/>
      <c r="XE225" s="12"/>
      <c r="XF225" s="12"/>
      <c r="XG225" s="12"/>
      <c r="XH225" s="12"/>
      <c r="XI225" s="12"/>
      <c r="XJ225" s="12"/>
      <c r="XK225" s="12"/>
      <c r="XL225" s="12"/>
      <c r="XM225" s="12"/>
      <c r="XN225" s="12"/>
      <c r="XO225" s="12"/>
      <c r="XP225" s="12"/>
      <c r="XQ225" s="12"/>
      <c r="XR225" s="12"/>
      <c r="XS225" s="12"/>
      <c r="XT225" s="12"/>
      <c r="XU225" s="12"/>
      <c r="XV225" s="12"/>
      <c r="XW225" s="12"/>
      <c r="XX225" s="12"/>
      <c r="XY225" s="12"/>
      <c r="XZ225" s="12"/>
      <c r="YA225" s="12"/>
      <c r="YB225" s="12"/>
      <c r="YC225" s="12"/>
      <c r="YD225" s="12"/>
      <c r="YE225" s="12"/>
      <c r="YF225" s="12"/>
      <c r="YG225" s="12"/>
      <c r="YH225" s="12"/>
      <c r="YI225" s="12"/>
      <c r="YJ225" s="12"/>
      <c r="YK225" s="12"/>
      <c r="YL225" s="12"/>
      <c r="YM225" s="12"/>
      <c r="YN225" s="12"/>
      <c r="YO225" s="12"/>
      <c r="YP225" s="12"/>
      <c r="YQ225" s="12"/>
      <c r="YR225" s="12"/>
      <c r="YS225" s="12"/>
      <c r="YT225" s="12"/>
      <c r="YU225" s="12"/>
      <c r="YV225" s="12"/>
      <c r="YW225" s="12"/>
      <c r="YX225" s="12"/>
      <c r="YY225" s="12"/>
      <c r="YZ225" s="12"/>
      <c r="ZA225" s="12"/>
      <c r="ZB225" s="12"/>
      <c r="ZC225" s="12"/>
      <c r="ZD225" s="12"/>
      <c r="ZE225" s="12"/>
      <c r="ZF225" s="12"/>
      <c r="ZG225" s="12"/>
      <c r="ZH225" s="12"/>
      <c r="ZI225" s="12"/>
      <c r="ZJ225" s="12"/>
      <c r="ZK225" s="12"/>
      <c r="ZL225" s="12"/>
      <c r="ZM225" s="12"/>
      <c r="ZN225" s="12"/>
      <c r="ZO225" s="12"/>
      <c r="ZP225" s="12"/>
      <c r="ZQ225" s="12"/>
      <c r="ZR225" s="12"/>
      <c r="ZS225" s="12"/>
      <c r="ZT225" s="12"/>
      <c r="ZU225" s="12"/>
      <c r="ZV225" s="12"/>
      <c r="ZW225" s="12"/>
      <c r="ZX225" s="12"/>
      <c r="ZY225" s="12"/>
      <c r="ZZ225" s="12"/>
      <c r="AAA225" s="12"/>
      <c r="AAB225" s="12"/>
      <c r="AAC225" s="12"/>
      <c r="AAD225" s="12"/>
      <c r="AAE225" s="12"/>
      <c r="AAF225" s="12"/>
      <c r="AAG225" s="12"/>
      <c r="AAH225" s="12"/>
      <c r="AAI225" s="12"/>
      <c r="AAJ225" s="12"/>
      <c r="AAK225" s="12"/>
      <c r="AAL225" s="12"/>
      <c r="AAM225" s="12"/>
      <c r="AAN225" s="12"/>
      <c r="AAO225" s="12"/>
      <c r="AAP225" s="12"/>
      <c r="AAQ225" s="12"/>
      <c r="AAR225" s="12"/>
      <c r="AAS225" s="12"/>
      <c r="AAT225" s="12"/>
      <c r="AAU225" s="12"/>
      <c r="AAV225" s="12"/>
      <c r="AAW225" s="12"/>
      <c r="AAX225" s="12"/>
      <c r="AAY225" s="12"/>
      <c r="AAZ225" s="12"/>
      <c r="ABA225" s="12"/>
      <c r="ABB225" s="12"/>
      <c r="ABC225" s="12"/>
      <c r="ABD225" s="12"/>
      <c r="ABE225" s="12"/>
      <c r="ABF225" s="12"/>
      <c r="ABG225" s="12"/>
      <c r="ABH225" s="12"/>
      <c r="ABI225" s="12"/>
      <c r="ABJ225" s="12"/>
      <c r="ABK225" s="12"/>
      <c r="ABL225" s="12"/>
      <c r="ABM225" s="12"/>
      <c r="ABN225" s="12"/>
      <c r="ABO225" s="12"/>
      <c r="ABP225" s="12"/>
      <c r="ABQ225" s="12"/>
      <c r="ABR225" s="12"/>
      <c r="ABS225" s="12"/>
      <c r="ABT225" s="12"/>
      <c r="ABU225" s="12"/>
      <c r="ABV225" s="12"/>
      <c r="ABW225" s="12"/>
      <c r="ABX225" s="12"/>
      <c r="ABY225" s="12"/>
      <c r="ABZ225" s="12"/>
      <c r="ACA225" s="12"/>
      <c r="ACB225" s="12"/>
      <c r="ACC225" s="12"/>
      <c r="ACD225" s="12"/>
      <c r="ACE225" s="12"/>
      <c r="ACF225" s="12"/>
      <c r="ACG225" s="12"/>
      <c r="ACH225" s="12"/>
      <c r="ACI225" s="12"/>
      <c r="ACJ225" s="12"/>
      <c r="ACK225" s="12"/>
      <c r="ACL225" s="12"/>
      <c r="ACM225" s="12"/>
      <c r="ACN225" s="12"/>
      <c r="ACO225" s="12"/>
      <c r="ACP225" s="12"/>
      <c r="ACQ225" s="12"/>
      <c r="ACR225" s="12"/>
      <c r="ACS225" s="12"/>
      <c r="ACT225" s="12"/>
      <c r="ACU225" s="12"/>
      <c r="ACV225" s="12"/>
      <c r="ACW225" s="12"/>
      <c r="ACX225" s="12"/>
      <c r="ACY225" s="12"/>
      <c r="ACZ225" s="12"/>
      <c r="ADA225" s="12"/>
      <c r="ADB225" s="12"/>
      <c r="ADC225" s="12"/>
      <c r="ADD225" s="12"/>
      <c r="ADE225" s="12"/>
      <c r="ADF225" s="12"/>
      <c r="ADG225" s="12"/>
      <c r="ADH225" s="12"/>
      <c r="ADI225" s="12"/>
      <c r="ADJ225" s="12"/>
      <c r="ADK225" s="12"/>
      <c r="ADL225" s="12"/>
      <c r="ADM225" s="12"/>
      <c r="ADN225" s="12"/>
      <c r="ADO225" s="12"/>
      <c r="ADP225" s="12"/>
      <c r="ADQ225" s="12"/>
      <c r="ADR225" s="12"/>
      <c r="ADS225" s="12"/>
      <c r="ADT225" s="12"/>
      <c r="ADU225" s="12"/>
      <c r="ADV225" s="12"/>
      <c r="ADW225" s="12"/>
      <c r="ADX225" s="12"/>
      <c r="ADY225" s="12"/>
      <c r="ADZ225" s="12"/>
    </row>
    <row r="226" spans="1:806" x14ac:dyDescent="0.25">
      <c r="A226" s="14" t="s">
        <v>188</v>
      </c>
      <c r="B226" s="19">
        <v>43323</v>
      </c>
      <c r="C226" s="8" t="str">
        <f>HYPERLINK("https://www.youtube.com/watch?v=Q02EG5y4bBk","Building Boat Frames using Traditional Tree-Nails - Rebuilding Tally Ho EP28")</f>
        <v>Building Boat Frames using Traditional Tree-Nails - Rebuilding Tally Ho EP28</v>
      </c>
      <c r="D226" s="4" t="s">
        <v>189</v>
      </c>
    </row>
    <row r="227" spans="1:806" x14ac:dyDescent="0.25">
      <c r="D227" s="4" t="s">
        <v>767</v>
      </c>
    </row>
    <row r="228" spans="1:806" x14ac:dyDescent="0.25">
      <c r="D228" s="4" t="s">
        <v>768</v>
      </c>
    </row>
    <row r="229" spans="1:806" x14ac:dyDescent="0.25">
      <c r="D229" s="4" t="s">
        <v>190</v>
      </c>
    </row>
    <row r="230" spans="1:806" x14ac:dyDescent="0.25">
      <c r="D230" s="4" t="s">
        <v>191</v>
      </c>
    </row>
    <row r="231" spans="1:806" x14ac:dyDescent="0.25">
      <c r="D231" s="4" t="s">
        <v>192</v>
      </c>
    </row>
    <row r="232" spans="1:806" x14ac:dyDescent="0.25">
      <c r="D232" s="4" t="s">
        <v>769</v>
      </c>
    </row>
    <row r="233" spans="1:806" x14ac:dyDescent="0.25">
      <c r="D233" s="4" t="s">
        <v>193</v>
      </c>
    </row>
    <row r="234" spans="1:806" x14ac:dyDescent="0.25">
      <c r="D234" s="4" t="s">
        <v>194</v>
      </c>
    </row>
    <row r="235" spans="1:806" x14ac:dyDescent="0.25">
      <c r="D235" s="4" t="s">
        <v>195</v>
      </c>
    </row>
    <row r="236" spans="1:806" x14ac:dyDescent="0.25">
      <c r="D236" s="4" t="s">
        <v>269</v>
      </c>
    </row>
    <row r="237" spans="1:806" x14ac:dyDescent="0.25">
      <c r="D237" s="4" t="s">
        <v>270</v>
      </c>
    </row>
    <row r="238" spans="1:806" x14ac:dyDescent="0.25">
      <c r="D238" s="4" t="s">
        <v>770</v>
      </c>
    </row>
    <row r="239" spans="1:806" x14ac:dyDescent="0.25">
      <c r="D239" s="4" t="s">
        <v>771</v>
      </c>
    </row>
    <row r="240" spans="1:806" s="1" customFormat="1" x14ac:dyDescent="0.25">
      <c r="A240" s="7"/>
      <c r="B240" s="20"/>
      <c r="C240" s="5"/>
      <c r="D240" s="5" t="s">
        <v>196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  <c r="KE240" s="12"/>
      <c r="KF240" s="12"/>
      <c r="KG240" s="12"/>
      <c r="KH240" s="12"/>
      <c r="KI240" s="12"/>
      <c r="KJ240" s="12"/>
      <c r="KK240" s="12"/>
      <c r="KL240" s="12"/>
      <c r="KM240" s="12"/>
      <c r="KN240" s="12"/>
      <c r="KO240" s="12"/>
      <c r="KP240" s="12"/>
      <c r="KQ240" s="12"/>
      <c r="KR240" s="12"/>
      <c r="KS240" s="12"/>
      <c r="KT240" s="12"/>
      <c r="KU240" s="12"/>
      <c r="KV240" s="12"/>
      <c r="KW240" s="12"/>
      <c r="KX240" s="12"/>
      <c r="KY240" s="12"/>
      <c r="KZ240" s="12"/>
      <c r="LA240" s="12"/>
      <c r="LB240" s="12"/>
      <c r="LC240" s="12"/>
      <c r="LD240" s="12"/>
      <c r="LE240" s="12"/>
      <c r="LF240" s="12"/>
      <c r="LG240" s="12"/>
      <c r="LH240" s="12"/>
      <c r="LI240" s="12"/>
      <c r="LJ240" s="12"/>
      <c r="LK240" s="12"/>
      <c r="LL240" s="12"/>
      <c r="LM240" s="12"/>
      <c r="LN240" s="12"/>
      <c r="LO240" s="12"/>
      <c r="LP240" s="12"/>
      <c r="LQ240" s="12"/>
      <c r="LR240" s="12"/>
      <c r="LS240" s="12"/>
      <c r="LT240" s="12"/>
      <c r="LU240" s="12"/>
      <c r="LV240" s="12"/>
      <c r="LW240" s="12"/>
      <c r="LX240" s="12"/>
      <c r="LY240" s="12"/>
      <c r="LZ240" s="12"/>
      <c r="MA240" s="12"/>
      <c r="MB240" s="12"/>
      <c r="MC240" s="12"/>
      <c r="MD240" s="12"/>
      <c r="ME240" s="12"/>
      <c r="MF240" s="12"/>
      <c r="MG240" s="12"/>
      <c r="MH240" s="12"/>
      <c r="MI240" s="12"/>
      <c r="MJ240" s="12"/>
      <c r="MK240" s="12"/>
      <c r="ML240" s="12"/>
      <c r="MM240" s="12"/>
      <c r="MN240" s="12"/>
      <c r="MO240" s="12"/>
      <c r="MP240" s="12"/>
      <c r="MQ240" s="12"/>
      <c r="MR240" s="12"/>
      <c r="MS240" s="12"/>
      <c r="MT240" s="12"/>
      <c r="MU240" s="12"/>
      <c r="MV240" s="12"/>
      <c r="MW240" s="12"/>
      <c r="MX240" s="12"/>
      <c r="MY240" s="12"/>
      <c r="MZ240" s="12"/>
      <c r="NA240" s="12"/>
      <c r="NB240" s="12"/>
      <c r="NC240" s="12"/>
      <c r="ND240" s="12"/>
      <c r="NE240" s="12"/>
      <c r="NF240" s="12"/>
      <c r="NG240" s="12"/>
      <c r="NH240" s="12"/>
      <c r="NI240" s="12"/>
      <c r="NJ240" s="12"/>
      <c r="NK240" s="12"/>
      <c r="NL240" s="12"/>
      <c r="NM240" s="12"/>
      <c r="NN240" s="12"/>
      <c r="NO240" s="12"/>
      <c r="NP240" s="12"/>
      <c r="NQ240" s="12"/>
      <c r="NR240" s="12"/>
      <c r="NS240" s="12"/>
      <c r="NT240" s="12"/>
      <c r="NU240" s="12"/>
      <c r="NV240" s="12"/>
      <c r="NW240" s="12"/>
      <c r="NX240" s="12"/>
      <c r="NY240" s="12"/>
      <c r="NZ240" s="12"/>
      <c r="OA240" s="12"/>
      <c r="OB240" s="12"/>
      <c r="OC240" s="12"/>
      <c r="OD240" s="12"/>
      <c r="OE240" s="12"/>
      <c r="OF240" s="12"/>
      <c r="OG240" s="12"/>
      <c r="OH240" s="12"/>
      <c r="OI240" s="12"/>
      <c r="OJ240" s="12"/>
      <c r="OK240" s="12"/>
      <c r="OL240" s="12"/>
      <c r="OM240" s="12"/>
      <c r="ON240" s="12"/>
      <c r="OO240" s="12"/>
      <c r="OP240" s="12"/>
      <c r="OQ240" s="12"/>
      <c r="OR240" s="12"/>
      <c r="OS240" s="12"/>
      <c r="OT240" s="12"/>
      <c r="OU240" s="12"/>
      <c r="OV240" s="12"/>
      <c r="OW240" s="12"/>
      <c r="OX240" s="12"/>
      <c r="OY240" s="12"/>
      <c r="OZ240" s="12"/>
      <c r="PA240" s="12"/>
      <c r="PB240" s="12"/>
      <c r="PC240" s="12"/>
      <c r="PD240" s="12"/>
      <c r="PE240" s="12"/>
      <c r="PF240" s="12"/>
      <c r="PG240" s="12"/>
      <c r="PH240" s="12"/>
      <c r="PI240" s="12"/>
      <c r="PJ240" s="12"/>
      <c r="PK240" s="12"/>
      <c r="PL240" s="12"/>
      <c r="PM240" s="12"/>
      <c r="PN240" s="12"/>
      <c r="PO240" s="12"/>
      <c r="PP240" s="12"/>
      <c r="PQ240" s="12"/>
      <c r="PR240" s="12"/>
      <c r="PS240" s="12"/>
      <c r="PT240" s="12"/>
      <c r="PU240" s="12"/>
      <c r="PV240" s="12"/>
      <c r="PW240" s="12"/>
      <c r="PX240" s="12"/>
      <c r="PY240" s="12"/>
      <c r="PZ240" s="12"/>
      <c r="QA240" s="12"/>
      <c r="QB240" s="12"/>
      <c r="QC240" s="12"/>
      <c r="QD240" s="12"/>
      <c r="QE240" s="12"/>
      <c r="QF240" s="12"/>
      <c r="QG240" s="12"/>
      <c r="QH240" s="12"/>
      <c r="QI240" s="12"/>
      <c r="QJ240" s="12"/>
      <c r="QK240" s="12"/>
      <c r="QL240" s="12"/>
      <c r="QM240" s="12"/>
      <c r="QN240" s="12"/>
      <c r="QO240" s="12"/>
      <c r="QP240" s="12"/>
      <c r="QQ240" s="12"/>
      <c r="QR240" s="12"/>
      <c r="QS240" s="12"/>
      <c r="QT240" s="12"/>
      <c r="QU240" s="12"/>
      <c r="QV240" s="12"/>
      <c r="QW240" s="12"/>
      <c r="QX240" s="12"/>
      <c r="QY240" s="12"/>
      <c r="QZ240" s="12"/>
      <c r="RA240" s="12"/>
      <c r="RB240" s="12"/>
      <c r="RC240" s="12"/>
      <c r="RD240" s="12"/>
      <c r="RE240" s="12"/>
      <c r="RF240" s="12"/>
      <c r="RG240" s="12"/>
      <c r="RH240" s="12"/>
      <c r="RI240" s="12"/>
      <c r="RJ240" s="12"/>
      <c r="RK240" s="12"/>
      <c r="RL240" s="12"/>
      <c r="RM240" s="12"/>
      <c r="RN240" s="12"/>
      <c r="RO240" s="12"/>
      <c r="RP240" s="12"/>
      <c r="RQ240" s="12"/>
      <c r="RR240" s="12"/>
      <c r="RS240" s="12"/>
      <c r="RT240" s="12"/>
      <c r="RU240" s="12"/>
      <c r="RV240" s="12"/>
      <c r="RW240" s="12"/>
      <c r="RX240" s="12"/>
      <c r="RY240" s="12"/>
      <c r="RZ240" s="12"/>
      <c r="SA240" s="12"/>
      <c r="SB240" s="12"/>
      <c r="SC240" s="12"/>
      <c r="SD240" s="12"/>
      <c r="SE240" s="12"/>
      <c r="SF240" s="12"/>
      <c r="SG240" s="12"/>
      <c r="SH240" s="12"/>
      <c r="SI240" s="12"/>
      <c r="SJ240" s="12"/>
      <c r="SK240" s="12"/>
      <c r="SL240" s="12"/>
      <c r="SM240" s="12"/>
      <c r="SN240" s="12"/>
      <c r="SO240" s="12"/>
      <c r="SP240" s="12"/>
      <c r="SQ240" s="12"/>
      <c r="SR240" s="12"/>
      <c r="SS240" s="12"/>
      <c r="ST240" s="12"/>
      <c r="SU240" s="12"/>
      <c r="SV240" s="12"/>
      <c r="SW240" s="12"/>
      <c r="SX240" s="12"/>
      <c r="SY240" s="12"/>
      <c r="SZ240" s="12"/>
      <c r="TA240" s="12"/>
      <c r="TB240" s="12"/>
      <c r="TC240" s="12"/>
      <c r="TD240" s="12"/>
      <c r="TE240" s="12"/>
      <c r="TF240" s="12"/>
      <c r="TG240" s="12"/>
      <c r="TH240" s="12"/>
      <c r="TI240" s="12"/>
      <c r="TJ240" s="12"/>
      <c r="TK240" s="12"/>
      <c r="TL240" s="12"/>
      <c r="TM240" s="12"/>
      <c r="TN240" s="12"/>
      <c r="TO240" s="12"/>
      <c r="TP240" s="12"/>
      <c r="TQ240" s="12"/>
      <c r="TR240" s="12"/>
      <c r="TS240" s="12"/>
      <c r="TT240" s="12"/>
      <c r="TU240" s="12"/>
      <c r="TV240" s="12"/>
      <c r="TW240" s="12"/>
      <c r="TX240" s="12"/>
      <c r="TY240" s="12"/>
      <c r="TZ240" s="12"/>
      <c r="UA240" s="12"/>
      <c r="UB240" s="12"/>
      <c r="UC240" s="12"/>
      <c r="UD240" s="12"/>
      <c r="UE240" s="12"/>
      <c r="UF240" s="12"/>
      <c r="UG240" s="12"/>
      <c r="UH240" s="12"/>
      <c r="UI240" s="12"/>
      <c r="UJ240" s="12"/>
      <c r="UK240" s="12"/>
      <c r="UL240" s="12"/>
      <c r="UM240" s="12"/>
      <c r="UN240" s="12"/>
      <c r="UO240" s="12"/>
      <c r="UP240" s="12"/>
      <c r="UQ240" s="12"/>
      <c r="UR240" s="12"/>
      <c r="US240" s="12"/>
      <c r="UT240" s="12"/>
      <c r="UU240" s="12"/>
      <c r="UV240" s="12"/>
      <c r="UW240" s="12"/>
      <c r="UX240" s="12"/>
      <c r="UY240" s="12"/>
      <c r="UZ240" s="12"/>
      <c r="VA240" s="12"/>
      <c r="VB240" s="12"/>
      <c r="VC240" s="12"/>
      <c r="VD240" s="12"/>
      <c r="VE240" s="12"/>
      <c r="VF240" s="12"/>
      <c r="VG240" s="12"/>
      <c r="VH240" s="12"/>
      <c r="VI240" s="12"/>
      <c r="VJ240" s="12"/>
      <c r="VK240" s="12"/>
      <c r="VL240" s="12"/>
      <c r="VM240" s="12"/>
      <c r="VN240" s="12"/>
      <c r="VO240" s="12"/>
      <c r="VP240" s="12"/>
      <c r="VQ240" s="12"/>
      <c r="VR240" s="12"/>
      <c r="VS240" s="12"/>
      <c r="VT240" s="12"/>
      <c r="VU240" s="12"/>
      <c r="VV240" s="12"/>
      <c r="VW240" s="12"/>
      <c r="VX240" s="12"/>
      <c r="VY240" s="12"/>
      <c r="VZ240" s="12"/>
      <c r="WA240" s="12"/>
      <c r="WB240" s="12"/>
      <c r="WC240" s="12"/>
      <c r="WD240" s="12"/>
      <c r="WE240" s="12"/>
      <c r="WF240" s="12"/>
      <c r="WG240" s="12"/>
      <c r="WH240" s="12"/>
      <c r="WI240" s="12"/>
      <c r="WJ240" s="12"/>
      <c r="WK240" s="12"/>
      <c r="WL240" s="12"/>
      <c r="WM240" s="12"/>
      <c r="WN240" s="12"/>
      <c r="WO240" s="12"/>
      <c r="WP240" s="12"/>
      <c r="WQ240" s="12"/>
      <c r="WR240" s="12"/>
      <c r="WS240" s="12"/>
      <c r="WT240" s="12"/>
      <c r="WU240" s="12"/>
      <c r="WV240" s="12"/>
      <c r="WW240" s="12"/>
      <c r="WX240" s="12"/>
      <c r="WY240" s="12"/>
      <c r="WZ240" s="12"/>
      <c r="XA240" s="12"/>
      <c r="XB240" s="12"/>
      <c r="XC240" s="12"/>
      <c r="XD240" s="12"/>
      <c r="XE240" s="12"/>
      <c r="XF240" s="12"/>
      <c r="XG240" s="12"/>
      <c r="XH240" s="12"/>
      <c r="XI240" s="12"/>
      <c r="XJ240" s="12"/>
      <c r="XK240" s="12"/>
      <c r="XL240" s="12"/>
      <c r="XM240" s="12"/>
      <c r="XN240" s="12"/>
      <c r="XO240" s="12"/>
      <c r="XP240" s="12"/>
      <c r="XQ240" s="12"/>
      <c r="XR240" s="12"/>
      <c r="XS240" s="12"/>
      <c r="XT240" s="12"/>
      <c r="XU240" s="12"/>
      <c r="XV240" s="12"/>
      <c r="XW240" s="12"/>
      <c r="XX240" s="12"/>
      <c r="XY240" s="12"/>
      <c r="XZ240" s="12"/>
      <c r="YA240" s="12"/>
      <c r="YB240" s="12"/>
      <c r="YC240" s="12"/>
      <c r="YD240" s="12"/>
      <c r="YE240" s="12"/>
      <c r="YF240" s="12"/>
      <c r="YG240" s="12"/>
      <c r="YH240" s="12"/>
      <c r="YI240" s="12"/>
      <c r="YJ240" s="12"/>
      <c r="YK240" s="12"/>
      <c r="YL240" s="12"/>
      <c r="YM240" s="12"/>
      <c r="YN240" s="12"/>
      <c r="YO240" s="12"/>
      <c r="YP240" s="12"/>
      <c r="YQ240" s="12"/>
      <c r="YR240" s="12"/>
      <c r="YS240" s="12"/>
      <c r="YT240" s="12"/>
      <c r="YU240" s="12"/>
      <c r="YV240" s="12"/>
      <c r="YW240" s="12"/>
      <c r="YX240" s="12"/>
      <c r="YY240" s="12"/>
      <c r="YZ240" s="12"/>
      <c r="ZA240" s="12"/>
      <c r="ZB240" s="12"/>
      <c r="ZC240" s="12"/>
      <c r="ZD240" s="12"/>
      <c r="ZE240" s="12"/>
      <c r="ZF240" s="12"/>
      <c r="ZG240" s="12"/>
      <c r="ZH240" s="12"/>
      <c r="ZI240" s="12"/>
      <c r="ZJ240" s="12"/>
      <c r="ZK240" s="12"/>
      <c r="ZL240" s="12"/>
      <c r="ZM240" s="12"/>
      <c r="ZN240" s="12"/>
      <c r="ZO240" s="12"/>
      <c r="ZP240" s="12"/>
      <c r="ZQ240" s="12"/>
      <c r="ZR240" s="12"/>
      <c r="ZS240" s="12"/>
      <c r="ZT240" s="12"/>
      <c r="ZU240" s="12"/>
      <c r="ZV240" s="12"/>
      <c r="ZW240" s="12"/>
      <c r="ZX240" s="12"/>
      <c r="ZY240" s="12"/>
      <c r="ZZ240" s="12"/>
      <c r="AAA240" s="12"/>
      <c r="AAB240" s="12"/>
      <c r="AAC240" s="12"/>
      <c r="AAD240" s="12"/>
      <c r="AAE240" s="12"/>
      <c r="AAF240" s="12"/>
      <c r="AAG240" s="12"/>
      <c r="AAH240" s="12"/>
      <c r="AAI240" s="12"/>
      <c r="AAJ240" s="12"/>
      <c r="AAK240" s="12"/>
      <c r="AAL240" s="12"/>
      <c r="AAM240" s="12"/>
      <c r="AAN240" s="12"/>
      <c r="AAO240" s="12"/>
      <c r="AAP240" s="12"/>
      <c r="AAQ240" s="12"/>
      <c r="AAR240" s="12"/>
      <c r="AAS240" s="12"/>
      <c r="AAT240" s="12"/>
      <c r="AAU240" s="12"/>
      <c r="AAV240" s="12"/>
      <c r="AAW240" s="12"/>
      <c r="AAX240" s="12"/>
      <c r="AAY240" s="12"/>
      <c r="AAZ240" s="12"/>
      <c r="ABA240" s="12"/>
      <c r="ABB240" s="12"/>
      <c r="ABC240" s="12"/>
      <c r="ABD240" s="12"/>
      <c r="ABE240" s="12"/>
      <c r="ABF240" s="12"/>
      <c r="ABG240" s="12"/>
      <c r="ABH240" s="12"/>
      <c r="ABI240" s="12"/>
      <c r="ABJ240" s="12"/>
      <c r="ABK240" s="12"/>
      <c r="ABL240" s="12"/>
      <c r="ABM240" s="12"/>
      <c r="ABN240" s="12"/>
      <c r="ABO240" s="12"/>
      <c r="ABP240" s="12"/>
      <c r="ABQ240" s="12"/>
      <c r="ABR240" s="12"/>
      <c r="ABS240" s="12"/>
      <c r="ABT240" s="12"/>
      <c r="ABU240" s="12"/>
      <c r="ABV240" s="12"/>
      <c r="ABW240" s="12"/>
      <c r="ABX240" s="12"/>
      <c r="ABY240" s="12"/>
      <c r="ABZ240" s="12"/>
      <c r="ACA240" s="12"/>
      <c r="ACB240" s="12"/>
      <c r="ACC240" s="12"/>
      <c r="ACD240" s="12"/>
      <c r="ACE240" s="12"/>
      <c r="ACF240" s="12"/>
      <c r="ACG240" s="12"/>
      <c r="ACH240" s="12"/>
      <c r="ACI240" s="12"/>
      <c r="ACJ240" s="12"/>
      <c r="ACK240" s="12"/>
      <c r="ACL240" s="12"/>
      <c r="ACM240" s="12"/>
      <c r="ACN240" s="12"/>
      <c r="ACO240" s="12"/>
      <c r="ACP240" s="12"/>
      <c r="ACQ240" s="12"/>
      <c r="ACR240" s="12"/>
      <c r="ACS240" s="12"/>
      <c r="ACT240" s="12"/>
      <c r="ACU240" s="12"/>
      <c r="ACV240" s="12"/>
      <c r="ACW240" s="12"/>
      <c r="ACX240" s="12"/>
      <c r="ACY240" s="12"/>
      <c r="ACZ240" s="12"/>
      <c r="ADA240" s="12"/>
      <c r="ADB240" s="12"/>
      <c r="ADC240" s="12"/>
      <c r="ADD240" s="12"/>
      <c r="ADE240" s="12"/>
      <c r="ADF240" s="12"/>
      <c r="ADG240" s="12"/>
      <c r="ADH240" s="12"/>
      <c r="ADI240" s="12"/>
      <c r="ADJ240" s="12"/>
      <c r="ADK240" s="12"/>
      <c r="ADL240" s="12"/>
      <c r="ADM240" s="12"/>
      <c r="ADN240" s="12"/>
      <c r="ADO240" s="12"/>
      <c r="ADP240" s="12"/>
      <c r="ADQ240" s="12"/>
      <c r="ADR240" s="12"/>
      <c r="ADS240" s="12"/>
      <c r="ADT240" s="12"/>
      <c r="ADU240" s="12"/>
      <c r="ADV240" s="12"/>
      <c r="ADW240" s="12"/>
      <c r="ADX240" s="12"/>
      <c r="ADY240" s="12"/>
      <c r="ADZ240" s="12"/>
    </row>
    <row r="241" spans="1:4" x14ac:dyDescent="0.25">
      <c r="A241" s="14" t="s">
        <v>197</v>
      </c>
      <c r="B241" s="19">
        <v>43337</v>
      </c>
      <c r="C241" s="8" t="str">
        <f>HYPERLINK("https://www.youtube.com/watch?v=YgWkYtoFi7M","Installing New Oak Frames into a 1910 Wooden Boat - Rebuilding Tally Ho EP29")</f>
        <v>Installing New Oak Frames into a 1910 Wooden Boat - Rebuilding Tally Ho EP29</v>
      </c>
      <c r="D241" s="4" t="s">
        <v>198</v>
      </c>
    </row>
    <row r="242" spans="1:4" x14ac:dyDescent="0.25">
      <c r="D242" s="4" t="s">
        <v>243</v>
      </c>
    </row>
    <row r="243" spans="1:4" x14ac:dyDescent="0.25">
      <c r="D243" s="4" t="s">
        <v>199</v>
      </c>
    </row>
    <row r="244" spans="1:4" x14ac:dyDescent="0.25">
      <c r="D244" s="4" t="s">
        <v>200</v>
      </c>
    </row>
    <row r="245" spans="1:4" x14ac:dyDescent="0.25">
      <c r="D245" s="4" t="s">
        <v>201</v>
      </c>
    </row>
    <row r="246" spans="1:4" x14ac:dyDescent="0.25">
      <c r="D246" s="4" t="s">
        <v>202</v>
      </c>
    </row>
    <row r="247" spans="1:4" x14ac:dyDescent="0.25">
      <c r="D247" s="4" t="s">
        <v>203</v>
      </c>
    </row>
    <row r="248" spans="1:4" x14ac:dyDescent="0.25">
      <c r="D248" s="4" t="s">
        <v>204</v>
      </c>
    </row>
    <row r="249" spans="1:4" x14ac:dyDescent="0.25">
      <c r="D249" s="4" t="s">
        <v>772</v>
      </c>
    </row>
    <row r="250" spans="1:4" x14ac:dyDescent="0.25">
      <c r="D250" s="4" t="s">
        <v>205</v>
      </c>
    </row>
    <row r="251" spans="1:4" x14ac:dyDescent="0.25">
      <c r="D251" s="4" t="s">
        <v>206</v>
      </c>
    </row>
    <row r="252" spans="1:4" x14ac:dyDescent="0.25">
      <c r="D252" s="4" t="s">
        <v>207</v>
      </c>
    </row>
    <row r="253" spans="1:4" x14ac:dyDescent="0.25">
      <c r="D253" s="4" t="s">
        <v>208</v>
      </c>
    </row>
    <row r="254" spans="1:4" x14ac:dyDescent="0.25">
      <c r="D254" s="4" t="s">
        <v>210</v>
      </c>
    </row>
    <row r="255" spans="1:4" x14ac:dyDescent="0.25">
      <c r="D255" s="4" t="s">
        <v>209</v>
      </c>
    </row>
    <row r="256" spans="1:4" x14ac:dyDescent="0.25">
      <c r="D256" s="4" t="s">
        <v>211</v>
      </c>
    </row>
    <row r="257" spans="1:806" x14ac:dyDescent="0.25">
      <c r="D257" s="4" t="s">
        <v>773</v>
      </c>
    </row>
    <row r="258" spans="1:806" s="1" customFormat="1" x14ac:dyDescent="0.25">
      <c r="A258" s="7"/>
      <c r="B258" s="20"/>
      <c r="C258" s="5"/>
      <c r="D258" s="5" t="s">
        <v>212</v>
      </c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  <c r="JW258" s="12"/>
      <c r="JX258" s="12"/>
      <c r="JY258" s="12"/>
      <c r="JZ258" s="12"/>
      <c r="KA258" s="12"/>
      <c r="KB258" s="12"/>
      <c r="KC258" s="12"/>
      <c r="KD258" s="12"/>
      <c r="KE258" s="12"/>
      <c r="KF258" s="12"/>
      <c r="KG258" s="12"/>
      <c r="KH258" s="12"/>
      <c r="KI258" s="12"/>
      <c r="KJ258" s="12"/>
      <c r="KK258" s="12"/>
      <c r="KL258" s="12"/>
      <c r="KM258" s="12"/>
      <c r="KN258" s="12"/>
      <c r="KO258" s="12"/>
      <c r="KP258" s="12"/>
      <c r="KQ258" s="12"/>
      <c r="KR258" s="12"/>
      <c r="KS258" s="12"/>
      <c r="KT258" s="12"/>
      <c r="KU258" s="12"/>
      <c r="KV258" s="12"/>
      <c r="KW258" s="12"/>
      <c r="KX258" s="12"/>
      <c r="KY258" s="12"/>
      <c r="KZ258" s="12"/>
      <c r="LA258" s="12"/>
      <c r="LB258" s="12"/>
      <c r="LC258" s="12"/>
      <c r="LD258" s="12"/>
      <c r="LE258" s="12"/>
      <c r="LF258" s="12"/>
      <c r="LG258" s="12"/>
      <c r="LH258" s="12"/>
      <c r="LI258" s="12"/>
      <c r="LJ258" s="12"/>
      <c r="LK258" s="12"/>
      <c r="LL258" s="12"/>
      <c r="LM258" s="12"/>
      <c r="LN258" s="12"/>
      <c r="LO258" s="12"/>
      <c r="LP258" s="12"/>
      <c r="LQ258" s="12"/>
      <c r="LR258" s="12"/>
      <c r="LS258" s="12"/>
      <c r="LT258" s="12"/>
      <c r="LU258" s="12"/>
      <c r="LV258" s="12"/>
      <c r="LW258" s="12"/>
      <c r="LX258" s="12"/>
      <c r="LY258" s="12"/>
      <c r="LZ258" s="12"/>
      <c r="MA258" s="12"/>
      <c r="MB258" s="12"/>
      <c r="MC258" s="12"/>
      <c r="MD258" s="12"/>
      <c r="ME258" s="12"/>
      <c r="MF258" s="12"/>
      <c r="MG258" s="12"/>
      <c r="MH258" s="12"/>
      <c r="MI258" s="12"/>
      <c r="MJ258" s="12"/>
      <c r="MK258" s="12"/>
      <c r="ML258" s="12"/>
      <c r="MM258" s="12"/>
      <c r="MN258" s="12"/>
      <c r="MO258" s="12"/>
      <c r="MP258" s="12"/>
      <c r="MQ258" s="12"/>
      <c r="MR258" s="12"/>
      <c r="MS258" s="12"/>
      <c r="MT258" s="12"/>
      <c r="MU258" s="12"/>
      <c r="MV258" s="12"/>
      <c r="MW258" s="12"/>
      <c r="MX258" s="12"/>
      <c r="MY258" s="12"/>
      <c r="MZ258" s="12"/>
      <c r="NA258" s="12"/>
      <c r="NB258" s="12"/>
      <c r="NC258" s="12"/>
      <c r="ND258" s="12"/>
      <c r="NE258" s="12"/>
      <c r="NF258" s="12"/>
      <c r="NG258" s="12"/>
      <c r="NH258" s="12"/>
      <c r="NI258" s="12"/>
      <c r="NJ258" s="12"/>
      <c r="NK258" s="12"/>
      <c r="NL258" s="12"/>
      <c r="NM258" s="12"/>
      <c r="NN258" s="12"/>
      <c r="NO258" s="12"/>
      <c r="NP258" s="12"/>
      <c r="NQ258" s="12"/>
      <c r="NR258" s="12"/>
      <c r="NS258" s="12"/>
      <c r="NT258" s="12"/>
      <c r="NU258" s="12"/>
      <c r="NV258" s="12"/>
      <c r="NW258" s="12"/>
      <c r="NX258" s="12"/>
      <c r="NY258" s="12"/>
      <c r="NZ258" s="12"/>
      <c r="OA258" s="12"/>
      <c r="OB258" s="12"/>
      <c r="OC258" s="12"/>
      <c r="OD258" s="12"/>
      <c r="OE258" s="12"/>
      <c r="OF258" s="12"/>
      <c r="OG258" s="12"/>
      <c r="OH258" s="12"/>
      <c r="OI258" s="12"/>
      <c r="OJ258" s="12"/>
      <c r="OK258" s="12"/>
      <c r="OL258" s="12"/>
      <c r="OM258" s="12"/>
      <c r="ON258" s="12"/>
      <c r="OO258" s="12"/>
      <c r="OP258" s="12"/>
      <c r="OQ258" s="12"/>
      <c r="OR258" s="12"/>
      <c r="OS258" s="12"/>
      <c r="OT258" s="12"/>
      <c r="OU258" s="12"/>
      <c r="OV258" s="12"/>
      <c r="OW258" s="12"/>
      <c r="OX258" s="12"/>
      <c r="OY258" s="12"/>
      <c r="OZ258" s="12"/>
      <c r="PA258" s="12"/>
      <c r="PB258" s="12"/>
      <c r="PC258" s="12"/>
      <c r="PD258" s="12"/>
      <c r="PE258" s="12"/>
      <c r="PF258" s="12"/>
      <c r="PG258" s="12"/>
      <c r="PH258" s="12"/>
      <c r="PI258" s="12"/>
      <c r="PJ258" s="12"/>
      <c r="PK258" s="12"/>
      <c r="PL258" s="12"/>
      <c r="PM258" s="12"/>
      <c r="PN258" s="12"/>
      <c r="PO258" s="12"/>
      <c r="PP258" s="12"/>
      <c r="PQ258" s="12"/>
      <c r="PR258" s="12"/>
      <c r="PS258" s="12"/>
      <c r="PT258" s="12"/>
      <c r="PU258" s="12"/>
      <c r="PV258" s="12"/>
      <c r="PW258" s="12"/>
      <c r="PX258" s="12"/>
      <c r="PY258" s="12"/>
      <c r="PZ258" s="12"/>
      <c r="QA258" s="12"/>
      <c r="QB258" s="12"/>
      <c r="QC258" s="12"/>
      <c r="QD258" s="12"/>
      <c r="QE258" s="12"/>
      <c r="QF258" s="12"/>
      <c r="QG258" s="12"/>
      <c r="QH258" s="12"/>
      <c r="QI258" s="12"/>
      <c r="QJ258" s="12"/>
      <c r="QK258" s="12"/>
      <c r="QL258" s="12"/>
      <c r="QM258" s="12"/>
      <c r="QN258" s="12"/>
      <c r="QO258" s="12"/>
      <c r="QP258" s="12"/>
      <c r="QQ258" s="12"/>
      <c r="QR258" s="12"/>
      <c r="QS258" s="12"/>
      <c r="QT258" s="12"/>
      <c r="QU258" s="12"/>
      <c r="QV258" s="12"/>
      <c r="QW258" s="12"/>
      <c r="QX258" s="12"/>
      <c r="QY258" s="12"/>
      <c r="QZ258" s="12"/>
      <c r="RA258" s="12"/>
      <c r="RB258" s="12"/>
      <c r="RC258" s="12"/>
      <c r="RD258" s="12"/>
      <c r="RE258" s="12"/>
      <c r="RF258" s="12"/>
      <c r="RG258" s="12"/>
      <c r="RH258" s="12"/>
      <c r="RI258" s="12"/>
      <c r="RJ258" s="12"/>
      <c r="RK258" s="12"/>
      <c r="RL258" s="12"/>
      <c r="RM258" s="12"/>
      <c r="RN258" s="12"/>
      <c r="RO258" s="12"/>
      <c r="RP258" s="12"/>
      <c r="RQ258" s="12"/>
      <c r="RR258" s="12"/>
      <c r="RS258" s="12"/>
      <c r="RT258" s="12"/>
      <c r="RU258" s="12"/>
      <c r="RV258" s="12"/>
      <c r="RW258" s="12"/>
      <c r="RX258" s="12"/>
      <c r="RY258" s="12"/>
      <c r="RZ258" s="12"/>
      <c r="SA258" s="12"/>
      <c r="SB258" s="12"/>
      <c r="SC258" s="12"/>
      <c r="SD258" s="12"/>
      <c r="SE258" s="12"/>
      <c r="SF258" s="12"/>
      <c r="SG258" s="12"/>
      <c r="SH258" s="12"/>
      <c r="SI258" s="12"/>
      <c r="SJ258" s="12"/>
      <c r="SK258" s="12"/>
      <c r="SL258" s="12"/>
      <c r="SM258" s="12"/>
      <c r="SN258" s="12"/>
      <c r="SO258" s="12"/>
      <c r="SP258" s="12"/>
      <c r="SQ258" s="12"/>
      <c r="SR258" s="12"/>
      <c r="SS258" s="12"/>
      <c r="ST258" s="12"/>
      <c r="SU258" s="12"/>
      <c r="SV258" s="12"/>
      <c r="SW258" s="12"/>
      <c r="SX258" s="12"/>
      <c r="SY258" s="12"/>
      <c r="SZ258" s="12"/>
      <c r="TA258" s="12"/>
      <c r="TB258" s="12"/>
      <c r="TC258" s="12"/>
      <c r="TD258" s="12"/>
      <c r="TE258" s="12"/>
      <c r="TF258" s="12"/>
      <c r="TG258" s="12"/>
      <c r="TH258" s="12"/>
      <c r="TI258" s="12"/>
      <c r="TJ258" s="12"/>
      <c r="TK258" s="12"/>
      <c r="TL258" s="12"/>
      <c r="TM258" s="12"/>
      <c r="TN258" s="12"/>
      <c r="TO258" s="12"/>
      <c r="TP258" s="12"/>
      <c r="TQ258" s="12"/>
      <c r="TR258" s="12"/>
      <c r="TS258" s="12"/>
      <c r="TT258" s="12"/>
      <c r="TU258" s="12"/>
      <c r="TV258" s="12"/>
      <c r="TW258" s="12"/>
      <c r="TX258" s="12"/>
      <c r="TY258" s="12"/>
      <c r="TZ258" s="12"/>
      <c r="UA258" s="12"/>
      <c r="UB258" s="12"/>
      <c r="UC258" s="12"/>
      <c r="UD258" s="12"/>
      <c r="UE258" s="12"/>
      <c r="UF258" s="12"/>
      <c r="UG258" s="12"/>
      <c r="UH258" s="12"/>
      <c r="UI258" s="12"/>
      <c r="UJ258" s="12"/>
      <c r="UK258" s="12"/>
      <c r="UL258" s="12"/>
      <c r="UM258" s="12"/>
      <c r="UN258" s="12"/>
      <c r="UO258" s="12"/>
      <c r="UP258" s="12"/>
      <c r="UQ258" s="12"/>
      <c r="UR258" s="12"/>
      <c r="US258" s="12"/>
      <c r="UT258" s="12"/>
      <c r="UU258" s="12"/>
      <c r="UV258" s="12"/>
      <c r="UW258" s="12"/>
      <c r="UX258" s="12"/>
      <c r="UY258" s="12"/>
      <c r="UZ258" s="12"/>
      <c r="VA258" s="12"/>
      <c r="VB258" s="12"/>
      <c r="VC258" s="12"/>
      <c r="VD258" s="12"/>
      <c r="VE258" s="12"/>
      <c r="VF258" s="12"/>
      <c r="VG258" s="12"/>
      <c r="VH258" s="12"/>
      <c r="VI258" s="12"/>
      <c r="VJ258" s="12"/>
      <c r="VK258" s="12"/>
      <c r="VL258" s="12"/>
      <c r="VM258" s="12"/>
      <c r="VN258" s="12"/>
      <c r="VO258" s="12"/>
      <c r="VP258" s="12"/>
      <c r="VQ258" s="12"/>
      <c r="VR258" s="12"/>
      <c r="VS258" s="12"/>
      <c r="VT258" s="12"/>
      <c r="VU258" s="12"/>
      <c r="VV258" s="12"/>
      <c r="VW258" s="12"/>
      <c r="VX258" s="12"/>
      <c r="VY258" s="12"/>
      <c r="VZ258" s="12"/>
      <c r="WA258" s="12"/>
      <c r="WB258" s="12"/>
      <c r="WC258" s="12"/>
      <c r="WD258" s="12"/>
      <c r="WE258" s="12"/>
      <c r="WF258" s="12"/>
      <c r="WG258" s="12"/>
      <c r="WH258" s="12"/>
      <c r="WI258" s="12"/>
      <c r="WJ258" s="12"/>
      <c r="WK258" s="12"/>
      <c r="WL258" s="12"/>
      <c r="WM258" s="12"/>
      <c r="WN258" s="12"/>
      <c r="WO258" s="12"/>
      <c r="WP258" s="12"/>
      <c r="WQ258" s="12"/>
      <c r="WR258" s="12"/>
      <c r="WS258" s="12"/>
      <c r="WT258" s="12"/>
      <c r="WU258" s="12"/>
      <c r="WV258" s="12"/>
      <c r="WW258" s="12"/>
      <c r="WX258" s="12"/>
      <c r="WY258" s="12"/>
      <c r="WZ258" s="12"/>
      <c r="XA258" s="12"/>
      <c r="XB258" s="12"/>
      <c r="XC258" s="12"/>
      <c r="XD258" s="12"/>
      <c r="XE258" s="12"/>
      <c r="XF258" s="12"/>
      <c r="XG258" s="12"/>
      <c r="XH258" s="12"/>
      <c r="XI258" s="12"/>
      <c r="XJ258" s="12"/>
      <c r="XK258" s="12"/>
      <c r="XL258" s="12"/>
      <c r="XM258" s="12"/>
      <c r="XN258" s="12"/>
      <c r="XO258" s="12"/>
      <c r="XP258" s="12"/>
      <c r="XQ258" s="12"/>
      <c r="XR258" s="12"/>
      <c r="XS258" s="12"/>
      <c r="XT258" s="12"/>
      <c r="XU258" s="12"/>
      <c r="XV258" s="12"/>
      <c r="XW258" s="12"/>
      <c r="XX258" s="12"/>
      <c r="XY258" s="12"/>
      <c r="XZ258" s="12"/>
      <c r="YA258" s="12"/>
      <c r="YB258" s="12"/>
      <c r="YC258" s="12"/>
      <c r="YD258" s="12"/>
      <c r="YE258" s="12"/>
      <c r="YF258" s="12"/>
      <c r="YG258" s="12"/>
      <c r="YH258" s="12"/>
      <c r="YI258" s="12"/>
      <c r="YJ258" s="12"/>
      <c r="YK258" s="12"/>
      <c r="YL258" s="12"/>
      <c r="YM258" s="12"/>
      <c r="YN258" s="12"/>
      <c r="YO258" s="12"/>
      <c r="YP258" s="12"/>
      <c r="YQ258" s="12"/>
      <c r="YR258" s="12"/>
      <c r="YS258" s="12"/>
      <c r="YT258" s="12"/>
      <c r="YU258" s="12"/>
      <c r="YV258" s="12"/>
      <c r="YW258" s="12"/>
      <c r="YX258" s="12"/>
      <c r="YY258" s="12"/>
      <c r="YZ258" s="12"/>
      <c r="ZA258" s="12"/>
      <c r="ZB258" s="12"/>
      <c r="ZC258" s="12"/>
      <c r="ZD258" s="12"/>
      <c r="ZE258" s="12"/>
      <c r="ZF258" s="12"/>
      <c r="ZG258" s="12"/>
      <c r="ZH258" s="12"/>
      <c r="ZI258" s="12"/>
      <c r="ZJ258" s="12"/>
      <c r="ZK258" s="12"/>
      <c r="ZL258" s="12"/>
      <c r="ZM258" s="12"/>
      <c r="ZN258" s="12"/>
      <c r="ZO258" s="12"/>
      <c r="ZP258" s="12"/>
      <c r="ZQ258" s="12"/>
      <c r="ZR258" s="12"/>
      <c r="ZS258" s="12"/>
      <c r="ZT258" s="12"/>
      <c r="ZU258" s="12"/>
      <c r="ZV258" s="12"/>
      <c r="ZW258" s="12"/>
      <c r="ZX258" s="12"/>
      <c r="ZY258" s="12"/>
      <c r="ZZ258" s="12"/>
      <c r="AAA258" s="12"/>
      <c r="AAB258" s="12"/>
      <c r="AAC258" s="12"/>
      <c r="AAD258" s="12"/>
      <c r="AAE258" s="12"/>
      <c r="AAF258" s="12"/>
      <c r="AAG258" s="12"/>
      <c r="AAH258" s="12"/>
      <c r="AAI258" s="12"/>
      <c r="AAJ258" s="12"/>
      <c r="AAK258" s="12"/>
      <c r="AAL258" s="12"/>
      <c r="AAM258" s="12"/>
      <c r="AAN258" s="12"/>
      <c r="AAO258" s="12"/>
      <c r="AAP258" s="12"/>
      <c r="AAQ258" s="12"/>
      <c r="AAR258" s="12"/>
      <c r="AAS258" s="12"/>
      <c r="AAT258" s="12"/>
      <c r="AAU258" s="12"/>
      <c r="AAV258" s="12"/>
      <c r="AAW258" s="12"/>
      <c r="AAX258" s="12"/>
      <c r="AAY258" s="12"/>
      <c r="AAZ258" s="12"/>
      <c r="ABA258" s="12"/>
      <c r="ABB258" s="12"/>
      <c r="ABC258" s="12"/>
      <c r="ABD258" s="12"/>
      <c r="ABE258" s="12"/>
      <c r="ABF258" s="12"/>
      <c r="ABG258" s="12"/>
      <c r="ABH258" s="12"/>
      <c r="ABI258" s="12"/>
      <c r="ABJ258" s="12"/>
      <c r="ABK258" s="12"/>
      <c r="ABL258" s="12"/>
      <c r="ABM258" s="12"/>
      <c r="ABN258" s="12"/>
      <c r="ABO258" s="12"/>
      <c r="ABP258" s="12"/>
      <c r="ABQ258" s="12"/>
      <c r="ABR258" s="12"/>
      <c r="ABS258" s="12"/>
      <c r="ABT258" s="12"/>
      <c r="ABU258" s="12"/>
      <c r="ABV258" s="12"/>
      <c r="ABW258" s="12"/>
      <c r="ABX258" s="12"/>
      <c r="ABY258" s="12"/>
      <c r="ABZ258" s="12"/>
      <c r="ACA258" s="12"/>
      <c r="ACB258" s="12"/>
      <c r="ACC258" s="12"/>
      <c r="ACD258" s="12"/>
      <c r="ACE258" s="12"/>
      <c r="ACF258" s="12"/>
      <c r="ACG258" s="12"/>
      <c r="ACH258" s="12"/>
      <c r="ACI258" s="12"/>
      <c r="ACJ258" s="12"/>
      <c r="ACK258" s="12"/>
      <c r="ACL258" s="12"/>
      <c r="ACM258" s="12"/>
      <c r="ACN258" s="12"/>
      <c r="ACO258" s="12"/>
      <c r="ACP258" s="12"/>
      <c r="ACQ258" s="12"/>
      <c r="ACR258" s="12"/>
      <c r="ACS258" s="12"/>
      <c r="ACT258" s="12"/>
      <c r="ACU258" s="12"/>
      <c r="ACV258" s="12"/>
      <c r="ACW258" s="12"/>
      <c r="ACX258" s="12"/>
      <c r="ACY258" s="12"/>
      <c r="ACZ258" s="12"/>
      <c r="ADA258" s="12"/>
      <c r="ADB258" s="12"/>
      <c r="ADC258" s="12"/>
      <c r="ADD258" s="12"/>
      <c r="ADE258" s="12"/>
      <c r="ADF258" s="12"/>
      <c r="ADG258" s="12"/>
      <c r="ADH258" s="12"/>
      <c r="ADI258" s="12"/>
      <c r="ADJ258" s="12"/>
      <c r="ADK258" s="12"/>
      <c r="ADL258" s="12"/>
      <c r="ADM258" s="12"/>
      <c r="ADN258" s="12"/>
      <c r="ADO258" s="12"/>
      <c r="ADP258" s="12"/>
      <c r="ADQ258" s="12"/>
      <c r="ADR258" s="12"/>
      <c r="ADS258" s="12"/>
      <c r="ADT258" s="12"/>
      <c r="ADU258" s="12"/>
      <c r="ADV258" s="12"/>
      <c r="ADW258" s="12"/>
      <c r="ADX258" s="12"/>
      <c r="ADY258" s="12"/>
      <c r="ADZ258" s="12"/>
    </row>
    <row r="259" spans="1:806" x14ac:dyDescent="0.25">
      <c r="A259" s="14" t="s">
        <v>213</v>
      </c>
      <c r="B259" s="19">
        <v>43345</v>
      </c>
      <c r="C259" s="8" t="str">
        <f>HYPERLINK("https://www.youtube.com/watch?v=sXyYq5k5ZCY","Surface Power Planing Jig / Framing Tools - Rebuilding Tally Ho EP30")</f>
        <v>Surface Power Planing Jig / Framing Tools - Rebuilding Tally Ho EP30</v>
      </c>
      <c r="D259" s="4" t="s">
        <v>214</v>
      </c>
    </row>
    <row r="260" spans="1:806" x14ac:dyDescent="0.25">
      <c r="D260" s="4" t="s">
        <v>215</v>
      </c>
    </row>
    <row r="261" spans="1:806" x14ac:dyDescent="0.25">
      <c r="D261" s="4" t="s">
        <v>216</v>
      </c>
    </row>
    <row r="262" spans="1:806" x14ac:dyDescent="0.25">
      <c r="D262" s="4" t="s">
        <v>217</v>
      </c>
    </row>
    <row r="263" spans="1:806" x14ac:dyDescent="0.25">
      <c r="D263" s="4" t="s">
        <v>774</v>
      </c>
    </row>
    <row r="264" spans="1:806" x14ac:dyDescent="0.25">
      <c r="D264" s="4" t="s">
        <v>218</v>
      </c>
    </row>
    <row r="265" spans="1:806" x14ac:dyDescent="0.25">
      <c r="D265" s="4" t="s">
        <v>271</v>
      </c>
    </row>
    <row r="266" spans="1:806" s="1" customFormat="1" x14ac:dyDescent="0.25">
      <c r="A266" s="7"/>
      <c r="B266" s="20"/>
      <c r="C266" s="5"/>
      <c r="D266" s="5" t="s">
        <v>244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  <c r="KC266" s="12"/>
      <c r="KD266" s="12"/>
      <c r="KE266" s="12"/>
      <c r="KF266" s="12"/>
      <c r="KG266" s="12"/>
      <c r="KH266" s="12"/>
      <c r="KI266" s="12"/>
      <c r="KJ266" s="12"/>
      <c r="KK266" s="12"/>
      <c r="KL266" s="12"/>
      <c r="KM266" s="12"/>
      <c r="KN266" s="12"/>
      <c r="KO266" s="12"/>
      <c r="KP266" s="12"/>
      <c r="KQ266" s="12"/>
      <c r="KR266" s="12"/>
      <c r="KS266" s="12"/>
      <c r="KT266" s="12"/>
      <c r="KU266" s="12"/>
      <c r="KV266" s="12"/>
      <c r="KW266" s="12"/>
      <c r="KX266" s="12"/>
      <c r="KY266" s="12"/>
      <c r="KZ266" s="12"/>
      <c r="LA266" s="12"/>
      <c r="LB266" s="12"/>
      <c r="LC266" s="12"/>
      <c r="LD266" s="12"/>
      <c r="LE266" s="12"/>
      <c r="LF266" s="12"/>
      <c r="LG266" s="12"/>
      <c r="LH266" s="12"/>
      <c r="LI266" s="12"/>
      <c r="LJ266" s="12"/>
      <c r="LK266" s="12"/>
      <c r="LL266" s="12"/>
      <c r="LM266" s="12"/>
      <c r="LN266" s="12"/>
      <c r="LO266" s="12"/>
      <c r="LP266" s="12"/>
      <c r="LQ266" s="12"/>
      <c r="LR266" s="12"/>
      <c r="LS266" s="12"/>
      <c r="LT266" s="12"/>
      <c r="LU266" s="12"/>
      <c r="LV266" s="12"/>
      <c r="LW266" s="12"/>
      <c r="LX266" s="12"/>
      <c r="LY266" s="12"/>
      <c r="LZ266" s="12"/>
      <c r="MA266" s="12"/>
      <c r="MB266" s="12"/>
      <c r="MC266" s="12"/>
      <c r="MD266" s="12"/>
      <c r="ME266" s="12"/>
      <c r="MF266" s="12"/>
      <c r="MG266" s="12"/>
      <c r="MH266" s="12"/>
      <c r="MI266" s="12"/>
      <c r="MJ266" s="12"/>
      <c r="MK266" s="12"/>
      <c r="ML266" s="12"/>
      <c r="MM266" s="12"/>
      <c r="MN266" s="12"/>
      <c r="MO266" s="12"/>
      <c r="MP266" s="12"/>
      <c r="MQ266" s="12"/>
      <c r="MR266" s="12"/>
      <c r="MS266" s="12"/>
      <c r="MT266" s="12"/>
      <c r="MU266" s="12"/>
      <c r="MV266" s="12"/>
      <c r="MW266" s="12"/>
      <c r="MX266" s="12"/>
      <c r="MY266" s="12"/>
      <c r="MZ266" s="12"/>
      <c r="NA266" s="12"/>
      <c r="NB266" s="12"/>
      <c r="NC266" s="12"/>
      <c r="ND266" s="12"/>
      <c r="NE266" s="12"/>
      <c r="NF266" s="12"/>
      <c r="NG266" s="12"/>
      <c r="NH266" s="12"/>
      <c r="NI266" s="12"/>
      <c r="NJ266" s="12"/>
      <c r="NK266" s="12"/>
      <c r="NL266" s="12"/>
      <c r="NM266" s="12"/>
      <c r="NN266" s="12"/>
      <c r="NO266" s="12"/>
      <c r="NP266" s="12"/>
      <c r="NQ266" s="12"/>
      <c r="NR266" s="12"/>
      <c r="NS266" s="12"/>
      <c r="NT266" s="12"/>
      <c r="NU266" s="12"/>
      <c r="NV266" s="12"/>
      <c r="NW266" s="12"/>
      <c r="NX266" s="12"/>
      <c r="NY266" s="12"/>
      <c r="NZ266" s="12"/>
      <c r="OA266" s="12"/>
      <c r="OB266" s="12"/>
      <c r="OC266" s="12"/>
      <c r="OD266" s="12"/>
      <c r="OE266" s="12"/>
      <c r="OF266" s="12"/>
      <c r="OG266" s="12"/>
      <c r="OH266" s="12"/>
      <c r="OI266" s="12"/>
      <c r="OJ266" s="12"/>
      <c r="OK266" s="12"/>
      <c r="OL266" s="12"/>
      <c r="OM266" s="12"/>
      <c r="ON266" s="12"/>
      <c r="OO266" s="12"/>
      <c r="OP266" s="12"/>
      <c r="OQ266" s="12"/>
      <c r="OR266" s="12"/>
      <c r="OS266" s="12"/>
      <c r="OT266" s="12"/>
      <c r="OU266" s="12"/>
      <c r="OV266" s="12"/>
      <c r="OW266" s="12"/>
      <c r="OX266" s="12"/>
      <c r="OY266" s="12"/>
      <c r="OZ266" s="12"/>
      <c r="PA266" s="12"/>
      <c r="PB266" s="12"/>
      <c r="PC266" s="12"/>
      <c r="PD266" s="12"/>
      <c r="PE266" s="12"/>
      <c r="PF266" s="12"/>
      <c r="PG266" s="12"/>
      <c r="PH266" s="12"/>
      <c r="PI266" s="12"/>
      <c r="PJ266" s="12"/>
      <c r="PK266" s="12"/>
      <c r="PL266" s="12"/>
      <c r="PM266" s="12"/>
      <c r="PN266" s="12"/>
      <c r="PO266" s="12"/>
      <c r="PP266" s="12"/>
      <c r="PQ266" s="12"/>
      <c r="PR266" s="12"/>
      <c r="PS266" s="12"/>
      <c r="PT266" s="12"/>
      <c r="PU266" s="12"/>
      <c r="PV266" s="12"/>
      <c r="PW266" s="12"/>
      <c r="PX266" s="12"/>
      <c r="PY266" s="12"/>
      <c r="PZ266" s="12"/>
      <c r="QA266" s="12"/>
      <c r="QB266" s="12"/>
      <c r="QC266" s="12"/>
      <c r="QD266" s="12"/>
      <c r="QE266" s="12"/>
      <c r="QF266" s="12"/>
      <c r="QG266" s="12"/>
      <c r="QH266" s="12"/>
      <c r="QI266" s="12"/>
      <c r="QJ266" s="12"/>
      <c r="QK266" s="12"/>
      <c r="QL266" s="12"/>
      <c r="QM266" s="12"/>
      <c r="QN266" s="12"/>
      <c r="QO266" s="12"/>
      <c r="QP266" s="12"/>
      <c r="QQ266" s="12"/>
      <c r="QR266" s="12"/>
      <c r="QS266" s="12"/>
      <c r="QT266" s="12"/>
      <c r="QU266" s="12"/>
      <c r="QV266" s="12"/>
      <c r="QW266" s="12"/>
      <c r="QX266" s="12"/>
      <c r="QY266" s="12"/>
      <c r="QZ266" s="12"/>
      <c r="RA266" s="12"/>
      <c r="RB266" s="12"/>
      <c r="RC266" s="12"/>
      <c r="RD266" s="12"/>
      <c r="RE266" s="12"/>
      <c r="RF266" s="12"/>
      <c r="RG266" s="12"/>
      <c r="RH266" s="12"/>
      <c r="RI266" s="12"/>
      <c r="RJ266" s="12"/>
      <c r="RK266" s="12"/>
      <c r="RL266" s="12"/>
      <c r="RM266" s="12"/>
      <c r="RN266" s="12"/>
      <c r="RO266" s="12"/>
      <c r="RP266" s="12"/>
      <c r="RQ266" s="12"/>
      <c r="RR266" s="12"/>
      <c r="RS266" s="12"/>
      <c r="RT266" s="12"/>
      <c r="RU266" s="12"/>
      <c r="RV266" s="12"/>
      <c r="RW266" s="12"/>
      <c r="RX266" s="12"/>
      <c r="RY266" s="12"/>
      <c r="RZ266" s="12"/>
      <c r="SA266" s="12"/>
      <c r="SB266" s="12"/>
      <c r="SC266" s="12"/>
      <c r="SD266" s="12"/>
      <c r="SE266" s="12"/>
      <c r="SF266" s="12"/>
      <c r="SG266" s="12"/>
      <c r="SH266" s="12"/>
      <c r="SI266" s="12"/>
      <c r="SJ266" s="12"/>
      <c r="SK266" s="12"/>
      <c r="SL266" s="12"/>
      <c r="SM266" s="12"/>
      <c r="SN266" s="12"/>
      <c r="SO266" s="12"/>
      <c r="SP266" s="12"/>
      <c r="SQ266" s="12"/>
      <c r="SR266" s="12"/>
      <c r="SS266" s="12"/>
      <c r="ST266" s="12"/>
      <c r="SU266" s="12"/>
      <c r="SV266" s="12"/>
      <c r="SW266" s="12"/>
      <c r="SX266" s="12"/>
      <c r="SY266" s="12"/>
      <c r="SZ266" s="12"/>
      <c r="TA266" s="12"/>
      <c r="TB266" s="12"/>
      <c r="TC266" s="12"/>
      <c r="TD266" s="12"/>
      <c r="TE266" s="12"/>
      <c r="TF266" s="12"/>
      <c r="TG266" s="12"/>
      <c r="TH266" s="12"/>
      <c r="TI266" s="12"/>
      <c r="TJ266" s="12"/>
      <c r="TK266" s="12"/>
      <c r="TL266" s="12"/>
      <c r="TM266" s="12"/>
      <c r="TN266" s="12"/>
      <c r="TO266" s="12"/>
      <c r="TP266" s="12"/>
      <c r="TQ266" s="12"/>
      <c r="TR266" s="12"/>
      <c r="TS266" s="12"/>
      <c r="TT266" s="12"/>
      <c r="TU266" s="12"/>
      <c r="TV266" s="12"/>
      <c r="TW266" s="12"/>
      <c r="TX266" s="12"/>
      <c r="TY266" s="12"/>
      <c r="TZ266" s="12"/>
      <c r="UA266" s="12"/>
      <c r="UB266" s="12"/>
      <c r="UC266" s="12"/>
      <c r="UD266" s="12"/>
      <c r="UE266" s="12"/>
      <c r="UF266" s="12"/>
      <c r="UG266" s="12"/>
      <c r="UH266" s="12"/>
      <c r="UI266" s="12"/>
      <c r="UJ266" s="12"/>
      <c r="UK266" s="12"/>
      <c r="UL266" s="12"/>
      <c r="UM266" s="12"/>
      <c r="UN266" s="12"/>
      <c r="UO266" s="12"/>
      <c r="UP266" s="12"/>
      <c r="UQ266" s="12"/>
      <c r="UR266" s="12"/>
      <c r="US266" s="12"/>
      <c r="UT266" s="12"/>
      <c r="UU266" s="12"/>
      <c r="UV266" s="12"/>
      <c r="UW266" s="12"/>
      <c r="UX266" s="12"/>
      <c r="UY266" s="12"/>
      <c r="UZ266" s="12"/>
      <c r="VA266" s="12"/>
      <c r="VB266" s="12"/>
      <c r="VC266" s="12"/>
      <c r="VD266" s="12"/>
      <c r="VE266" s="12"/>
      <c r="VF266" s="12"/>
      <c r="VG266" s="12"/>
      <c r="VH266" s="12"/>
      <c r="VI266" s="12"/>
      <c r="VJ266" s="12"/>
      <c r="VK266" s="12"/>
      <c r="VL266" s="12"/>
      <c r="VM266" s="12"/>
      <c r="VN266" s="12"/>
      <c r="VO266" s="12"/>
      <c r="VP266" s="12"/>
      <c r="VQ266" s="12"/>
      <c r="VR266" s="12"/>
      <c r="VS266" s="12"/>
      <c r="VT266" s="12"/>
      <c r="VU266" s="12"/>
      <c r="VV266" s="12"/>
      <c r="VW266" s="12"/>
      <c r="VX266" s="12"/>
      <c r="VY266" s="12"/>
      <c r="VZ266" s="12"/>
      <c r="WA266" s="12"/>
      <c r="WB266" s="12"/>
      <c r="WC266" s="12"/>
      <c r="WD266" s="12"/>
      <c r="WE266" s="12"/>
      <c r="WF266" s="12"/>
      <c r="WG266" s="12"/>
      <c r="WH266" s="12"/>
      <c r="WI266" s="12"/>
      <c r="WJ266" s="12"/>
      <c r="WK266" s="12"/>
      <c r="WL266" s="12"/>
      <c r="WM266" s="12"/>
      <c r="WN266" s="12"/>
      <c r="WO266" s="12"/>
      <c r="WP266" s="12"/>
      <c r="WQ266" s="12"/>
      <c r="WR266" s="12"/>
      <c r="WS266" s="12"/>
      <c r="WT266" s="12"/>
      <c r="WU266" s="12"/>
      <c r="WV266" s="12"/>
      <c r="WW266" s="12"/>
      <c r="WX266" s="12"/>
      <c r="WY266" s="12"/>
      <c r="WZ266" s="12"/>
      <c r="XA266" s="12"/>
      <c r="XB266" s="12"/>
      <c r="XC266" s="12"/>
      <c r="XD266" s="12"/>
      <c r="XE266" s="12"/>
      <c r="XF266" s="12"/>
      <c r="XG266" s="12"/>
      <c r="XH266" s="12"/>
      <c r="XI266" s="12"/>
      <c r="XJ266" s="12"/>
      <c r="XK266" s="12"/>
      <c r="XL266" s="12"/>
      <c r="XM266" s="12"/>
      <c r="XN266" s="12"/>
      <c r="XO266" s="12"/>
      <c r="XP266" s="12"/>
      <c r="XQ266" s="12"/>
      <c r="XR266" s="12"/>
      <c r="XS266" s="12"/>
      <c r="XT266" s="12"/>
      <c r="XU266" s="12"/>
      <c r="XV266" s="12"/>
      <c r="XW266" s="12"/>
      <c r="XX266" s="12"/>
      <c r="XY266" s="12"/>
      <c r="XZ266" s="12"/>
      <c r="YA266" s="12"/>
      <c r="YB266" s="12"/>
      <c r="YC266" s="12"/>
      <c r="YD266" s="12"/>
      <c r="YE266" s="12"/>
      <c r="YF266" s="12"/>
      <c r="YG266" s="12"/>
      <c r="YH266" s="12"/>
      <c r="YI266" s="12"/>
      <c r="YJ266" s="12"/>
      <c r="YK266" s="12"/>
      <c r="YL266" s="12"/>
      <c r="YM266" s="12"/>
      <c r="YN266" s="12"/>
      <c r="YO266" s="12"/>
      <c r="YP266" s="12"/>
      <c r="YQ266" s="12"/>
      <c r="YR266" s="12"/>
      <c r="YS266" s="12"/>
      <c r="YT266" s="12"/>
      <c r="YU266" s="12"/>
      <c r="YV266" s="12"/>
      <c r="YW266" s="12"/>
      <c r="YX266" s="12"/>
      <c r="YY266" s="12"/>
      <c r="YZ266" s="12"/>
      <c r="ZA266" s="12"/>
      <c r="ZB266" s="12"/>
      <c r="ZC266" s="12"/>
      <c r="ZD266" s="12"/>
      <c r="ZE266" s="12"/>
      <c r="ZF266" s="12"/>
      <c r="ZG266" s="12"/>
      <c r="ZH266" s="12"/>
      <c r="ZI266" s="12"/>
      <c r="ZJ266" s="12"/>
      <c r="ZK266" s="12"/>
      <c r="ZL266" s="12"/>
      <c r="ZM266" s="12"/>
      <c r="ZN266" s="12"/>
      <c r="ZO266" s="12"/>
      <c r="ZP266" s="12"/>
      <c r="ZQ266" s="12"/>
      <c r="ZR266" s="12"/>
      <c r="ZS266" s="12"/>
      <c r="ZT266" s="12"/>
      <c r="ZU266" s="12"/>
      <c r="ZV266" s="12"/>
      <c r="ZW266" s="12"/>
      <c r="ZX266" s="12"/>
      <c r="ZY266" s="12"/>
      <c r="ZZ266" s="12"/>
      <c r="AAA266" s="12"/>
      <c r="AAB266" s="12"/>
      <c r="AAC266" s="12"/>
      <c r="AAD266" s="12"/>
      <c r="AAE266" s="12"/>
      <c r="AAF266" s="12"/>
      <c r="AAG266" s="12"/>
      <c r="AAH266" s="12"/>
      <c r="AAI266" s="12"/>
      <c r="AAJ266" s="12"/>
      <c r="AAK266" s="12"/>
      <c r="AAL266" s="12"/>
      <c r="AAM266" s="12"/>
      <c r="AAN266" s="12"/>
      <c r="AAO266" s="12"/>
      <c r="AAP266" s="12"/>
      <c r="AAQ266" s="12"/>
      <c r="AAR266" s="12"/>
      <c r="AAS266" s="12"/>
      <c r="AAT266" s="12"/>
      <c r="AAU266" s="12"/>
      <c r="AAV266" s="12"/>
      <c r="AAW266" s="12"/>
      <c r="AAX266" s="12"/>
      <c r="AAY266" s="12"/>
      <c r="AAZ266" s="12"/>
      <c r="ABA266" s="12"/>
      <c r="ABB266" s="12"/>
      <c r="ABC266" s="12"/>
      <c r="ABD266" s="12"/>
      <c r="ABE266" s="12"/>
      <c r="ABF266" s="12"/>
      <c r="ABG266" s="12"/>
      <c r="ABH266" s="12"/>
      <c r="ABI266" s="12"/>
      <c r="ABJ266" s="12"/>
      <c r="ABK266" s="12"/>
      <c r="ABL266" s="12"/>
      <c r="ABM266" s="12"/>
      <c r="ABN266" s="12"/>
      <c r="ABO266" s="12"/>
      <c r="ABP266" s="12"/>
      <c r="ABQ266" s="12"/>
      <c r="ABR266" s="12"/>
      <c r="ABS266" s="12"/>
      <c r="ABT266" s="12"/>
      <c r="ABU266" s="12"/>
      <c r="ABV266" s="12"/>
      <c r="ABW266" s="12"/>
      <c r="ABX266" s="12"/>
      <c r="ABY266" s="12"/>
      <c r="ABZ266" s="12"/>
      <c r="ACA266" s="12"/>
      <c r="ACB266" s="12"/>
      <c r="ACC266" s="12"/>
      <c r="ACD266" s="12"/>
      <c r="ACE266" s="12"/>
      <c r="ACF266" s="12"/>
      <c r="ACG266" s="12"/>
      <c r="ACH266" s="12"/>
      <c r="ACI266" s="12"/>
      <c r="ACJ266" s="12"/>
      <c r="ACK266" s="12"/>
      <c r="ACL266" s="12"/>
      <c r="ACM266" s="12"/>
      <c r="ACN266" s="12"/>
      <c r="ACO266" s="12"/>
      <c r="ACP266" s="12"/>
      <c r="ACQ266" s="12"/>
      <c r="ACR266" s="12"/>
      <c r="ACS266" s="12"/>
      <c r="ACT266" s="12"/>
      <c r="ACU266" s="12"/>
      <c r="ACV266" s="12"/>
      <c r="ACW266" s="12"/>
      <c r="ACX266" s="12"/>
      <c r="ACY266" s="12"/>
      <c r="ACZ266" s="12"/>
      <c r="ADA266" s="12"/>
      <c r="ADB266" s="12"/>
      <c r="ADC266" s="12"/>
      <c r="ADD266" s="12"/>
      <c r="ADE266" s="12"/>
      <c r="ADF266" s="12"/>
      <c r="ADG266" s="12"/>
      <c r="ADH266" s="12"/>
      <c r="ADI266" s="12"/>
      <c r="ADJ266" s="12"/>
      <c r="ADK266" s="12"/>
      <c r="ADL266" s="12"/>
      <c r="ADM266" s="12"/>
      <c r="ADN266" s="12"/>
      <c r="ADO266" s="12"/>
      <c r="ADP266" s="12"/>
      <c r="ADQ266" s="12"/>
      <c r="ADR266" s="12"/>
      <c r="ADS266" s="12"/>
      <c r="ADT266" s="12"/>
      <c r="ADU266" s="12"/>
      <c r="ADV266" s="12"/>
      <c r="ADW266" s="12"/>
      <c r="ADX266" s="12"/>
      <c r="ADY266" s="12"/>
      <c r="ADZ266" s="12"/>
    </row>
    <row r="267" spans="1:806" x14ac:dyDescent="0.25">
      <c r="A267" s="14" t="s">
        <v>219</v>
      </c>
      <c r="B267" s="19">
        <v>43358</v>
      </c>
      <c r="C267" s="8" t="str">
        <f>HYPERLINK("https://www.youtube.com/watch?v=czIuBk1URVA","Bedding Wooden Boat Frames / Packing Up Shop! - Rebuilding Tally Ho EP31")</f>
        <v>Bedding Wooden Boat Frames / Packing Up Shop! - Rebuilding Tally Ho EP31</v>
      </c>
      <c r="D267" s="4" t="s">
        <v>775</v>
      </c>
    </row>
    <row r="268" spans="1:806" x14ac:dyDescent="0.25">
      <c r="D268" s="4" t="s">
        <v>220</v>
      </c>
    </row>
    <row r="269" spans="1:806" x14ac:dyDescent="0.25">
      <c r="D269" s="4" t="s">
        <v>221</v>
      </c>
    </row>
    <row r="270" spans="1:806" x14ac:dyDescent="0.25">
      <c r="D270" s="8" t="str">
        <f>HYPERLINK("https://youtu.be/LTOi8NsbAPo","Wood by Wright TH episode")</f>
        <v>Wood by Wright TH episode</v>
      </c>
    </row>
    <row r="271" spans="1:806" x14ac:dyDescent="0.25">
      <c r="D271" s="8" t="str">
        <f>HYPERLINK("https://youtu.be/a8kFmhk2a80","Wood by wright making mallets fot TH")</f>
        <v>Wood by wright making mallets fot TH</v>
      </c>
    </row>
    <row r="272" spans="1:806" x14ac:dyDescent="0.25">
      <c r="D272" s="4" t="s">
        <v>222</v>
      </c>
    </row>
    <row r="273" spans="1:806" x14ac:dyDescent="0.25">
      <c r="D273" s="4" t="s">
        <v>223</v>
      </c>
    </row>
    <row r="274" spans="1:806" x14ac:dyDescent="0.25">
      <c r="D274" s="4" t="s">
        <v>224</v>
      </c>
    </row>
    <row r="275" spans="1:806" x14ac:dyDescent="0.25">
      <c r="D275" s="4" t="s">
        <v>225</v>
      </c>
    </row>
    <row r="276" spans="1:806" x14ac:dyDescent="0.25">
      <c r="D276" s="4" t="s">
        <v>776</v>
      </c>
    </row>
    <row r="277" spans="1:806" x14ac:dyDescent="0.25">
      <c r="D277" s="4" t="s">
        <v>777</v>
      </c>
    </row>
    <row r="278" spans="1:806" x14ac:dyDescent="0.25">
      <c r="D278" s="4" t="s">
        <v>226</v>
      </c>
    </row>
    <row r="279" spans="1:806" x14ac:dyDescent="0.25">
      <c r="D279" s="4" t="s">
        <v>778</v>
      </c>
    </row>
    <row r="280" spans="1:806" s="1" customFormat="1" x14ac:dyDescent="0.25">
      <c r="A280" s="7"/>
      <c r="B280" s="20"/>
      <c r="C280" s="5"/>
      <c r="D280" s="5" t="s">
        <v>841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  <c r="KC280" s="12"/>
      <c r="KD280" s="12"/>
      <c r="KE280" s="12"/>
      <c r="KF280" s="12"/>
      <c r="KG280" s="12"/>
      <c r="KH280" s="12"/>
      <c r="KI280" s="12"/>
      <c r="KJ280" s="12"/>
      <c r="KK280" s="12"/>
      <c r="KL280" s="12"/>
      <c r="KM280" s="12"/>
      <c r="KN280" s="12"/>
      <c r="KO280" s="12"/>
      <c r="KP280" s="12"/>
      <c r="KQ280" s="12"/>
      <c r="KR280" s="12"/>
      <c r="KS280" s="12"/>
      <c r="KT280" s="12"/>
      <c r="KU280" s="12"/>
      <c r="KV280" s="12"/>
      <c r="KW280" s="12"/>
      <c r="KX280" s="12"/>
      <c r="KY280" s="12"/>
      <c r="KZ280" s="12"/>
      <c r="LA280" s="12"/>
      <c r="LB280" s="12"/>
      <c r="LC280" s="12"/>
      <c r="LD280" s="12"/>
      <c r="LE280" s="12"/>
      <c r="LF280" s="12"/>
      <c r="LG280" s="12"/>
      <c r="LH280" s="12"/>
      <c r="LI280" s="12"/>
      <c r="LJ280" s="12"/>
      <c r="LK280" s="12"/>
      <c r="LL280" s="12"/>
      <c r="LM280" s="12"/>
      <c r="LN280" s="12"/>
      <c r="LO280" s="12"/>
      <c r="LP280" s="12"/>
      <c r="LQ280" s="12"/>
      <c r="LR280" s="12"/>
      <c r="LS280" s="12"/>
      <c r="LT280" s="12"/>
      <c r="LU280" s="12"/>
      <c r="LV280" s="12"/>
      <c r="LW280" s="12"/>
      <c r="LX280" s="12"/>
      <c r="LY280" s="12"/>
      <c r="LZ280" s="12"/>
      <c r="MA280" s="12"/>
      <c r="MB280" s="12"/>
      <c r="MC280" s="12"/>
      <c r="MD280" s="12"/>
      <c r="ME280" s="12"/>
      <c r="MF280" s="12"/>
      <c r="MG280" s="12"/>
      <c r="MH280" s="12"/>
      <c r="MI280" s="12"/>
      <c r="MJ280" s="12"/>
      <c r="MK280" s="12"/>
      <c r="ML280" s="12"/>
      <c r="MM280" s="12"/>
      <c r="MN280" s="12"/>
      <c r="MO280" s="12"/>
      <c r="MP280" s="12"/>
      <c r="MQ280" s="12"/>
      <c r="MR280" s="12"/>
      <c r="MS280" s="12"/>
      <c r="MT280" s="12"/>
      <c r="MU280" s="12"/>
      <c r="MV280" s="12"/>
      <c r="MW280" s="12"/>
      <c r="MX280" s="12"/>
      <c r="MY280" s="12"/>
      <c r="MZ280" s="12"/>
      <c r="NA280" s="12"/>
      <c r="NB280" s="12"/>
      <c r="NC280" s="12"/>
      <c r="ND280" s="12"/>
      <c r="NE280" s="12"/>
      <c r="NF280" s="12"/>
      <c r="NG280" s="12"/>
      <c r="NH280" s="12"/>
      <c r="NI280" s="12"/>
      <c r="NJ280" s="12"/>
      <c r="NK280" s="12"/>
      <c r="NL280" s="12"/>
      <c r="NM280" s="12"/>
      <c r="NN280" s="12"/>
      <c r="NO280" s="12"/>
      <c r="NP280" s="12"/>
      <c r="NQ280" s="12"/>
      <c r="NR280" s="12"/>
      <c r="NS280" s="12"/>
      <c r="NT280" s="12"/>
      <c r="NU280" s="12"/>
      <c r="NV280" s="12"/>
      <c r="NW280" s="12"/>
      <c r="NX280" s="12"/>
      <c r="NY280" s="12"/>
      <c r="NZ280" s="12"/>
      <c r="OA280" s="12"/>
      <c r="OB280" s="12"/>
      <c r="OC280" s="12"/>
      <c r="OD280" s="12"/>
      <c r="OE280" s="12"/>
      <c r="OF280" s="12"/>
      <c r="OG280" s="12"/>
      <c r="OH280" s="12"/>
      <c r="OI280" s="12"/>
      <c r="OJ280" s="12"/>
      <c r="OK280" s="12"/>
      <c r="OL280" s="12"/>
      <c r="OM280" s="12"/>
      <c r="ON280" s="12"/>
      <c r="OO280" s="12"/>
      <c r="OP280" s="12"/>
      <c r="OQ280" s="12"/>
      <c r="OR280" s="12"/>
      <c r="OS280" s="12"/>
      <c r="OT280" s="12"/>
      <c r="OU280" s="12"/>
      <c r="OV280" s="12"/>
      <c r="OW280" s="12"/>
      <c r="OX280" s="12"/>
      <c r="OY280" s="12"/>
      <c r="OZ280" s="12"/>
      <c r="PA280" s="12"/>
      <c r="PB280" s="12"/>
      <c r="PC280" s="12"/>
      <c r="PD280" s="12"/>
      <c r="PE280" s="12"/>
      <c r="PF280" s="12"/>
      <c r="PG280" s="12"/>
      <c r="PH280" s="12"/>
      <c r="PI280" s="12"/>
      <c r="PJ280" s="12"/>
      <c r="PK280" s="12"/>
      <c r="PL280" s="12"/>
      <c r="PM280" s="12"/>
      <c r="PN280" s="12"/>
      <c r="PO280" s="12"/>
      <c r="PP280" s="12"/>
      <c r="PQ280" s="12"/>
      <c r="PR280" s="12"/>
      <c r="PS280" s="12"/>
      <c r="PT280" s="12"/>
      <c r="PU280" s="12"/>
      <c r="PV280" s="12"/>
      <c r="PW280" s="12"/>
      <c r="PX280" s="12"/>
      <c r="PY280" s="12"/>
      <c r="PZ280" s="12"/>
      <c r="QA280" s="12"/>
      <c r="QB280" s="12"/>
      <c r="QC280" s="12"/>
      <c r="QD280" s="12"/>
      <c r="QE280" s="12"/>
      <c r="QF280" s="12"/>
      <c r="QG280" s="12"/>
      <c r="QH280" s="12"/>
      <c r="QI280" s="12"/>
      <c r="QJ280" s="12"/>
      <c r="QK280" s="12"/>
      <c r="QL280" s="12"/>
      <c r="QM280" s="12"/>
      <c r="QN280" s="12"/>
      <c r="QO280" s="12"/>
      <c r="QP280" s="12"/>
      <c r="QQ280" s="12"/>
      <c r="QR280" s="12"/>
      <c r="QS280" s="12"/>
      <c r="QT280" s="12"/>
      <c r="QU280" s="12"/>
      <c r="QV280" s="12"/>
      <c r="QW280" s="12"/>
      <c r="QX280" s="12"/>
      <c r="QY280" s="12"/>
      <c r="QZ280" s="12"/>
      <c r="RA280" s="12"/>
      <c r="RB280" s="12"/>
      <c r="RC280" s="12"/>
      <c r="RD280" s="12"/>
      <c r="RE280" s="12"/>
      <c r="RF280" s="12"/>
      <c r="RG280" s="12"/>
      <c r="RH280" s="12"/>
      <c r="RI280" s="12"/>
      <c r="RJ280" s="12"/>
      <c r="RK280" s="12"/>
      <c r="RL280" s="12"/>
      <c r="RM280" s="12"/>
      <c r="RN280" s="12"/>
      <c r="RO280" s="12"/>
      <c r="RP280" s="12"/>
      <c r="RQ280" s="12"/>
      <c r="RR280" s="12"/>
      <c r="RS280" s="12"/>
      <c r="RT280" s="12"/>
      <c r="RU280" s="12"/>
      <c r="RV280" s="12"/>
      <c r="RW280" s="12"/>
      <c r="RX280" s="12"/>
      <c r="RY280" s="12"/>
      <c r="RZ280" s="12"/>
      <c r="SA280" s="12"/>
      <c r="SB280" s="12"/>
      <c r="SC280" s="12"/>
      <c r="SD280" s="12"/>
      <c r="SE280" s="12"/>
      <c r="SF280" s="12"/>
      <c r="SG280" s="12"/>
      <c r="SH280" s="12"/>
      <c r="SI280" s="12"/>
      <c r="SJ280" s="12"/>
      <c r="SK280" s="12"/>
      <c r="SL280" s="12"/>
      <c r="SM280" s="12"/>
      <c r="SN280" s="12"/>
      <c r="SO280" s="12"/>
      <c r="SP280" s="12"/>
      <c r="SQ280" s="12"/>
      <c r="SR280" s="12"/>
      <c r="SS280" s="12"/>
      <c r="ST280" s="12"/>
      <c r="SU280" s="12"/>
      <c r="SV280" s="12"/>
      <c r="SW280" s="12"/>
      <c r="SX280" s="12"/>
      <c r="SY280" s="12"/>
      <c r="SZ280" s="12"/>
      <c r="TA280" s="12"/>
      <c r="TB280" s="12"/>
      <c r="TC280" s="12"/>
      <c r="TD280" s="12"/>
      <c r="TE280" s="12"/>
      <c r="TF280" s="12"/>
      <c r="TG280" s="12"/>
      <c r="TH280" s="12"/>
      <c r="TI280" s="12"/>
      <c r="TJ280" s="12"/>
      <c r="TK280" s="12"/>
      <c r="TL280" s="12"/>
      <c r="TM280" s="12"/>
      <c r="TN280" s="12"/>
      <c r="TO280" s="12"/>
      <c r="TP280" s="12"/>
      <c r="TQ280" s="12"/>
      <c r="TR280" s="12"/>
      <c r="TS280" s="12"/>
      <c r="TT280" s="12"/>
      <c r="TU280" s="12"/>
      <c r="TV280" s="12"/>
      <c r="TW280" s="12"/>
      <c r="TX280" s="12"/>
      <c r="TY280" s="12"/>
      <c r="TZ280" s="12"/>
      <c r="UA280" s="12"/>
      <c r="UB280" s="12"/>
      <c r="UC280" s="12"/>
      <c r="UD280" s="12"/>
      <c r="UE280" s="12"/>
      <c r="UF280" s="12"/>
      <c r="UG280" s="12"/>
      <c r="UH280" s="12"/>
      <c r="UI280" s="12"/>
      <c r="UJ280" s="12"/>
      <c r="UK280" s="12"/>
      <c r="UL280" s="12"/>
      <c r="UM280" s="12"/>
      <c r="UN280" s="12"/>
      <c r="UO280" s="12"/>
      <c r="UP280" s="12"/>
      <c r="UQ280" s="12"/>
      <c r="UR280" s="12"/>
      <c r="US280" s="12"/>
      <c r="UT280" s="12"/>
      <c r="UU280" s="12"/>
      <c r="UV280" s="12"/>
      <c r="UW280" s="12"/>
      <c r="UX280" s="12"/>
      <c r="UY280" s="12"/>
      <c r="UZ280" s="12"/>
      <c r="VA280" s="12"/>
      <c r="VB280" s="12"/>
      <c r="VC280" s="12"/>
      <c r="VD280" s="12"/>
      <c r="VE280" s="12"/>
      <c r="VF280" s="12"/>
      <c r="VG280" s="12"/>
      <c r="VH280" s="12"/>
      <c r="VI280" s="12"/>
      <c r="VJ280" s="12"/>
      <c r="VK280" s="12"/>
      <c r="VL280" s="12"/>
      <c r="VM280" s="12"/>
      <c r="VN280" s="12"/>
      <c r="VO280" s="12"/>
      <c r="VP280" s="12"/>
      <c r="VQ280" s="12"/>
      <c r="VR280" s="12"/>
      <c r="VS280" s="12"/>
      <c r="VT280" s="12"/>
      <c r="VU280" s="12"/>
      <c r="VV280" s="12"/>
      <c r="VW280" s="12"/>
      <c r="VX280" s="12"/>
      <c r="VY280" s="12"/>
      <c r="VZ280" s="12"/>
      <c r="WA280" s="12"/>
      <c r="WB280" s="12"/>
      <c r="WC280" s="12"/>
      <c r="WD280" s="12"/>
      <c r="WE280" s="12"/>
      <c r="WF280" s="12"/>
      <c r="WG280" s="12"/>
      <c r="WH280" s="12"/>
      <c r="WI280" s="12"/>
      <c r="WJ280" s="12"/>
      <c r="WK280" s="12"/>
      <c r="WL280" s="12"/>
      <c r="WM280" s="12"/>
      <c r="WN280" s="12"/>
      <c r="WO280" s="12"/>
      <c r="WP280" s="12"/>
      <c r="WQ280" s="12"/>
      <c r="WR280" s="12"/>
      <c r="WS280" s="12"/>
      <c r="WT280" s="12"/>
      <c r="WU280" s="12"/>
      <c r="WV280" s="12"/>
      <c r="WW280" s="12"/>
      <c r="WX280" s="12"/>
      <c r="WY280" s="12"/>
      <c r="WZ280" s="12"/>
      <c r="XA280" s="12"/>
      <c r="XB280" s="12"/>
      <c r="XC280" s="12"/>
      <c r="XD280" s="12"/>
      <c r="XE280" s="12"/>
      <c r="XF280" s="12"/>
      <c r="XG280" s="12"/>
      <c r="XH280" s="12"/>
      <c r="XI280" s="12"/>
      <c r="XJ280" s="12"/>
      <c r="XK280" s="12"/>
      <c r="XL280" s="12"/>
      <c r="XM280" s="12"/>
      <c r="XN280" s="12"/>
      <c r="XO280" s="12"/>
      <c r="XP280" s="12"/>
      <c r="XQ280" s="12"/>
      <c r="XR280" s="12"/>
      <c r="XS280" s="12"/>
      <c r="XT280" s="12"/>
      <c r="XU280" s="12"/>
      <c r="XV280" s="12"/>
      <c r="XW280" s="12"/>
      <c r="XX280" s="12"/>
      <c r="XY280" s="12"/>
      <c r="XZ280" s="12"/>
      <c r="YA280" s="12"/>
      <c r="YB280" s="12"/>
      <c r="YC280" s="12"/>
      <c r="YD280" s="12"/>
      <c r="YE280" s="12"/>
      <c r="YF280" s="12"/>
      <c r="YG280" s="12"/>
      <c r="YH280" s="12"/>
      <c r="YI280" s="12"/>
      <c r="YJ280" s="12"/>
      <c r="YK280" s="12"/>
      <c r="YL280" s="12"/>
      <c r="YM280" s="12"/>
      <c r="YN280" s="12"/>
      <c r="YO280" s="12"/>
      <c r="YP280" s="12"/>
      <c r="YQ280" s="12"/>
      <c r="YR280" s="12"/>
      <c r="YS280" s="12"/>
      <c r="YT280" s="12"/>
      <c r="YU280" s="12"/>
      <c r="YV280" s="12"/>
      <c r="YW280" s="12"/>
      <c r="YX280" s="12"/>
      <c r="YY280" s="12"/>
      <c r="YZ280" s="12"/>
      <c r="ZA280" s="12"/>
      <c r="ZB280" s="12"/>
      <c r="ZC280" s="12"/>
      <c r="ZD280" s="12"/>
      <c r="ZE280" s="12"/>
      <c r="ZF280" s="12"/>
      <c r="ZG280" s="12"/>
      <c r="ZH280" s="12"/>
      <c r="ZI280" s="12"/>
      <c r="ZJ280" s="12"/>
      <c r="ZK280" s="12"/>
      <c r="ZL280" s="12"/>
      <c r="ZM280" s="12"/>
      <c r="ZN280" s="12"/>
      <c r="ZO280" s="12"/>
      <c r="ZP280" s="12"/>
      <c r="ZQ280" s="12"/>
      <c r="ZR280" s="12"/>
      <c r="ZS280" s="12"/>
      <c r="ZT280" s="12"/>
      <c r="ZU280" s="12"/>
      <c r="ZV280" s="12"/>
      <c r="ZW280" s="12"/>
      <c r="ZX280" s="12"/>
      <c r="ZY280" s="12"/>
      <c r="ZZ280" s="12"/>
      <c r="AAA280" s="12"/>
      <c r="AAB280" s="12"/>
      <c r="AAC280" s="12"/>
      <c r="AAD280" s="12"/>
      <c r="AAE280" s="12"/>
      <c r="AAF280" s="12"/>
      <c r="AAG280" s="12"/>
      <c r="AAH280" s="12"/>
      <c r="AAI280" s="12"/>
      <c r="AAJ280" s="12"/>
      <c r="AAK280" s="12"/>
      <c r="AAL280" s="12"/>
      <c r="AAM280" s="12"/>
      <c r="AAN280" s="12"/>
      <c r="AAO280" s="12"/>
      <c r="AAP280" s="12"/>
      <c r="AAQ280" s="12"/>
      <c r="AAR280" s="12"/>
      <c r="AAS280" s="12"/>
      <c r="AAT280" s="12"/>
      <c r="AAU280" s="12"/>
      <c r="AAV280" s="12"/>
      <c r="AAW280" s="12"/>
      <c r="AAX280" s="12"/>
      <c r="AAY280" s="12"/>
      <c r="AAZ280" s="12"/>
      <c r="ABA280" s="12"/>
      <c r="ABB280" s="12"/>
      <c r="ABC280" s="12"/>
      <c r="ABD280" s="12"/>
      <c r="ABE280" s="12"/>
      <c r="ABF280" s="12"/>
      <c r="ABG280" s="12"/>
      <c r="ABH280" s="12"/>
      <c r="ABI280" s="12"/>
      <c r="ABJ280" s="12"/>
      <c r="ABK280" s="12"/>
      <c r="ABL280" s="12"/>
      <c r="ABM280" s="12"/>
      <c r="ABN280" s="12"/>
      <c r="ABO280" s="12"/>
      <c r="ABP280" s="12"/>
      <c r="ABQ280" s="12"/>
      <c r="ABR280" s="12"/>
      <c r="ABS280" s="12"/>
      <c r="ABT280" s="12"/>
      <c r="ABU280" s="12"/>
      <c r="ABV280" s="12"/>
      <c r="ABW280" s="12"/>
      <c r="ABX280" s="12"/>
      <c r="ABY280" s="12"/>
      <c r="ABZ280" s="12"/>
      <c r="ACA280" s="12"/>
      <c r="ACB280" s="12"/>
      <c r="ACC280" s="12"/>
      <c r="ACD280" s="12"/>
      <c r="ACE280" s="12"/>
      <c r="ACF280" s="12"/>
      <c r="ACG280" s="12"/>
      <c r="ACH280" s="12"/>
      <c r="ACI280" s="12"/>
      <c r="ACJ280" s="12"/>
      <c r="ACK280" s="12"/>
      <c r="ACL280" s="12"/>
      <c r="ACM280" s="12"/>
      <c r="ACN280" s="12"/>
      <c r="ACO280" s="12"/>
      <c r="ACP280" s="12"/>
      <c r="ACQ280" s="12"/>
      <c r="ACR280" s="12"/>
      <c r="ACS280" s="12"/>
      <c r="ACT280" s="12"/>
      <c r="ACU280" s="12"/>
      <c r="ACV280" s="12"/>
      <c r="ACW280" s="12"/>
      <c r="ACX280" s="12"/>
      <c r="ACY280" s="12"/>
      <c r="ACZ280" s="12"/>
      <c r="ADA280" s="12"/>
      <c r="ADB280" s="12"/>
      <c r="ADC280" s="12"/>
      <c r="ADD280" s="12"/>
      <c r="ADE280" s="12"/>
      <c r="ADF280" s="12"/>
      <c r="ADG280" s="12"/>
      <c r="ADH280" s="12"/>
      <c r="ADI280" s="12"/>
      <c r="ADJ280" s="12"/>
      <c r="ADK280" s="12"/>
      <c r="ADL280" s="12"/>
      <c r="ADM280" s="12"/>
      <c r="ADN280" s="12"/>
      <c r="ADO280" s="12"/>
      <c r="ADP280" s="12"/>
      <c r="ADQ280" s="12"/>
      <c r="ADR280" s="12"/>
      <c r="ADS280" s="12"/>
      <c r="ADT280" s="12"/>
      <c r="ADU280" s="12"/>
      <c r="ADV280" s="12"/>
      <c r="ADW280" s="12"/>
      <c r="ADX280" s="12"/>
      <c r="ADY280" s="12"/>
      <c r="ADZ280" s="12"/>
    </row>
    <row r="281" spans="1:806" x14ac:dyDescent="0.25">
      <c r="A281" s="14" t="s">
        <v>227</v>
      </c>
      <c r="B281" s="19">
        <v>43372</v>
      </c>
      <c r="C281" s="8" t="str">
        <f>HYPERLINK("https://www.youtube.com/watch?v=l-oVJXGwT6k","The largest new wooden boat in the country! - Replica Pilot Cutter PELLEW Update (Tally Ho EP32)")</f>
        <v>The largest new wooden boat in the country! - Replica Pilot Cutter PELLEW Update (Tally Ho EP32)</v>
      </c>
      <c r="D281" s="4" t="s">
        <v>229</v>
      </c>
    </row>
    <row r="282" spans="1:806" x14ac:dyDescent="0.25">
      <c r="D282" s="4" t="s">
        <v>228</v>
      </c>
    </row>
    <row r="283" spans="1:806" s="1" customFormat="1" x14ac:dyDescent="0.25">
      <c r="A283" s="7"/>
      <c r="B283" s="20"/>
      <c r="C283" s="5"/>
      <c r="D283" s="9" t="str">
        <f>HYPERLINK("http://thefalmouthpilotcutter.co.uk","The Falmouth Cutter")</f>
        <v>The Falmouth Cutter</v>
      </c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/>
      <c r="JN283" s="12"/>
      <c r="JO283" s="12"/>
      <c r="JP283" s="12"/>
      <c r="JQ283" s="12"/>
      <c r="JR283" s="12"/>
      <c r="JS283" s="12"/>
      <c r="JT283" s="12"/>
      <c r="JU283" s="12"/>
      <c r="JV283" s="12"/>
      <c r="JW283" s="12"/>
      <c r="JX283" s="12"/>
      <c r="JY283" s="12"/>
      <c r="JZ283" s="12"/>
      <c r="KA283" s="12"/>
      <c r="KB283" s="12"/>
      <c r="KC283" s="12"/>
      <c r="KD283" s="12"/>
      <c r="KE283" s="12"/>
      <c r="KF283" s="12"/>
      <c r="KG283" s="12"/>
      <c r="KH283" s="12"/>
      <c r="KI283" s="12"/>
      <c r="KJ283" s="12"/>
      <c r="KK283" s="12"/>
      <c r="KL283" s="12"/>
      <c r="KM283" s="12"/>
      <c r="KN283" s="12"/>
      <c r="KO283" s="12"/>
      <c r="KP283" s="12"/>
      <c r="KQ283" s="12"/>
      <c r="KR283" s="12"/>
      <c r="KS283" s="12"/>
      <c r="KT283" s="12"/>
      <c r="KU283" s="12"/>
      <c r="KV283" s="12"/>
      <c r="KW283" s="12"/>
      <c r="KX283" s="12"/>
      <c r="KY283" s="12"/>
      <c r="KZ283" s="12"/>
      <c r="LA283" s="12"/>
      <c r="LB283" s="12"/>
      <c r="LC283" s="12"/>
      <c r="LD283" s="12"/>
      <c r="LE283" s="12"/>
      <c r="LF283" s="12"/>
      <c r="LG283" s="12"/>
      <c r="LH283" s="12"/>
      <c r="LI283" s="12"/>
      <c r="LJ283" s="12"/>
      <c r="LK283" s="12"/>
      <c r="LL283" s="12"/>
      <c r="LM283" s="12"/>
      <c r="LN283" s="12"/>
      <c r="LO283" s="12"/>
      <c r="LP283" s="12"/>
      <c r="LQ283" s="12"/>
      <c r="LR283" s="12"/>
      <c r="LS283" s="12"/>
      <c r="LT283" s="12"/>
      <c r="LU283" s="12"/>
      <c r="LV283" s="12"/>
      <c r="LW283" s="12"/>
      <c r="LX283" s="12"/>
      <c r="LY283" s="12"/>
      <c r="LZ283" s="12"/>
      <c r="MA283" s="12"/>
      <c r="MB283" s="12"/>
      <c r="MC283" s="12"/>
      <c r="MD283" s="12"/>
      <c r="ME283" s="12"/>
      <c r="MF283" s="12"/>
      <c r="MG283" s="12"/>
      <c r="MH283" s="12"/>
      <c r="MI283" s="12"/>
      <c r="MJ283" s="12"/>
      <c r="MK283" s="12"/>
      <c r="ML283" s="12"/>
      <c r="MM283" s="12"/>
      <c r="MN283" s="12"/>
      <c r="MO283" s="12"/>
      <c r="MP283" s="12"/>
      <c r="MQ283" s="12"/>
      <c r="MR283" s="12"/>
      <c r="MS283" s="12"/>
      <c r="MT283" s="12"/>
      <c r="MU283" s="12"/>
      <c r="MV283" s="12"/>
      <c r="MW283" s="12"/>
      <c r="MX283" s="12"/>
      <c r="MY283" s="12"/>
      <c r="MZ283" s="12"/>
      <c r="NA283" s="12"/>
      <c r="NB283" s="12"/>
      <c r="NC283" s="12"/>
      <c r="ND283" s="12"/>
      <c r="NE283" s="12"/>
      <c r="NF283" s="12"/>
      <c r="NG283" s="12"/>
      <c r="NH283" s="12"/>
      <c r="NI283" s="12"/>
      <c r="NJ283" s="12"/>
      <c r="NK283" s="12"/>
      <c r="NL283" s="12"/>
      <c r="NM283" s="12"/>
      <c r="NN283" s="12"/>
      <c r="NO283" s="12"/>
      <c r="NP283" s="12"/>
      <c r="NQ283" s="12"/>
      <c r="NR283" s="12"/>
      <c r="NS283" s="12"/>
      <c r="NT283" s="12"/>
      <c r="NU283" s="12"/>
      <c r="NV283" s="12"/>
      <c r="NW283" s="12"/>
      <c r="NX283" s="12"/>
      <c r="NY283" s="12"/>
      <c r="NZ283" s="12"/>
      <c r="OA283" s="12"/>
      <c r="OB283" s="12"/>
      <c r="OC283" s="12"/>
      <c r="OD283" s="12"/>
      <c r="OE283" s="12"/>
      <c r="OF283" s="12"/>
      <c r="OG283" s="12"/>
      <c r="OH283" s="12"/>
      <c r="OI283" s="12"/>
      <c r="OJ283" s="12"/>
      <c r="OK283" s="12"/>
      <c r="OL283" s="12"/>
      <c r="OM283" s="12"/>
      <c r="ON283" s="12"/>
      <c r="OO283" s="12"/>
      <c r="OP283" s="12"/>
      <c r="OQ283" s="12"/>
      <c r="OR283" s="12"/>
      <c r="OS283" s="12"/>
      <c r="OT283" s="12"/>
      <c r="OU283" s="12"/>
      <c r="OV283" s="12"/>
      <c r="OW283" s="12"/>
      <c r="OX283" s="12"/>
      <c r="OY283" s="12"/>
      <c r="OZ283" s="12"/>
      <c r="PA283" s="12"/>
      <c r="PB283" s="12"/>
      <c r="PC283" s="12"/>
      <c r="PD283" s="12"/>
      <c r="PE283" s="12"/>
      <c r="PF283" s="12"/>
      <c r="PG283" s="12"/>
      <c r="PH283" s="12"/>
      <c r="PI283" s="12"/>
      <c r="PJ283" s="12"/>
      <c r="PK283" s="12"/>
      <c r="PL283" s="12"/>
      <c r="PM283" s="12"/>
      <c r="PN283" s="12"/>
      <c r="PO283" s="12"/>
      <c r="PP283" s="12"/>
      <c r="PQ283" s="12"/>
      <c r="PR283" s="12"/>
      <c r="PS283" s="12"/>
      <c r="PT283" s="12"/>
      <c r="PU283" s="12"/>
      <c r="PV283" s="12"/>
      <c r="PW283" s="12"/>
      <c r="PX283" s="12"/>
      <c r="PY283" s="12"/>
      <c r="PZ283" s="12"/>
      <c r="QA283" s="12"/>
      <c r="QB283" s="12"/>
      <c r="QC283" s="12"/>
      <c r="QD283" s="12"/>
      <c r="QE283" s="12"/>
      <c r="QF283" s="12"/>
      <c r="QG283" s="12"/>
      <c r="QH283" s="12"/>
      <c r="QI283" s="12"/>
      <c r="QJ283" s="12"/>
      <c r="QK283" s="12"/>
      <c r="QL283" s="12"/>
      <c r="QM283" s="12"/>
      <c r="QN283" s="12"/>
      <c r="QO283" s="12"/>
      <c r="QP283" s="12"/>
      <c r="QQ283" s="12"/>
      <c r="QR283" s="12"/>
      <c r="QS283" s="12"/>
      <c r="QT283" s="12"/>
      <c r="QU283" s="12"/>
      <c r="QV283" s="12"/>
      <c r="QW283" s="12"/>
      <c r="QX283" s="12"/>
      <c r="QY283" s="12"/>
      <c r="QZ283" s="12"/>
      <c r="RA283" s="12"/>
      <c r="RB283" s="12"/>
      <c r="RC283" s="12"/>
      <c r="RD283" s="12"/>
      <c r="RE283" s="12"/>
      <c r="RF283" s="12"/>
      <c r="RG283" s="12"/>
      <c r="RH283" s="12"/>
      <c r="RI283" s="12"/>
      <c r="RJ283" s="12"/>
      <c r="RK283" s="12"/>
      <c r="RL283" s="12"/>
      <c r="RM283" s="12"/>
      <c r="RN283" s="12"/>
      <c r="RO283" s="12"/>
      <c r="RP283" s="12"/>
      <c r="RQ283" s="12"/>
      <c r="RR283" s="12"/>
      <c r="RS283" s="12"/>
      <c r="RT283" s="12"/>
      <c r="RU283" s="12"/>
      <c r="RV283" s="12"/>
      <c r="RW283" s="12"/>
      <c r="RX283" s="12"/>
      <c r="RY283" s="12"/>
      <c r="RZ283" s="12"/>
      <c r="SA283" s="12"/>
      <c r="SB283" s="12"/>
      <c r="SC283" s="12"/>
      <c r="SD283" s="12"/>
      <c r="SE283" s="12"/>
      <c r="SF283" s="12"/>
      <c r="SG283" s="12"/>
      <c r="SH283" s="12"/>
      <c r="SI283" s="12"/>
      <c r="SJ283" s="12"/>
      <c r="SK283" s="12"/>
      <c r="SL283" s="12"/>
      <c r="SM283" s="12"/>
      <c r="SN283" s="12"/>
      <c r="SO283" s="12"/>
      <c r="SP283" s="12"/>
      <c r="SQ283" s="12"/>
      <c r="SR283" s="12"/>
      <c r="SS283" s="12"/>
      <c r="ST283" s="12"/>
      <c r="SU283" s="12"/>
      <c r="SV283" s="12"/>
      <c r="SW283" s="12"/>
      <c r="SX283" s="12"/>
      <c r="SY283" s="12"/>
      <c r="SZ283" s="12"/>
      <c r="TA283" s="12"/>
      <c r="TB283" s="12"/>
      <c r="TC283" s="12"/>
      <c r="TD283" s="12"/>
      <c r="TE283" s="12"/>
      <c r="TF283" s="12"/>
      <c r="TG283" s="12"/>
      <c r="TH283" s="12"/>
      <c r="TI283" s="12"/>
      <c r="TJ283" s="12"/>
      <c r="TK283" s="12"/>
      <c r="TL283" s="12"/>
      <c r="TM283" s="12"/>
      <c r="TN283" s="12"/>
      <c r="TO283" s="12"/>
      <c r="TP283" s="12"/>
      <c r="TQ283" s="12"/>
      <c r="TR283" s="12"/>
      <c r="TS283" s="12"/>
      <c r="TT283" s="12"/>
      <c r="TU283" s="12"/>
      <c r="TV283" s="12"/>
      <c r="TW283" s="12"/>
      <c r="TX283" s="12"/>
      <c r="TY283" s="12"/>
      <c r="TZ283" s="12"/>
      <c r="UA283" s="12"/>
      <c r="UB283" s="12"/>
      <c r="UC283" s="12"/>
      <c r="UD283" s="12"/>
      <c r="UE283" s="12"/>
      <c r="UF283" s="12"/>
      <c r="UG283" s="12"/>
      <c r="UH283" s="12"/>
      <c r="UI283" s="12"/>
      <c r="UJ283" s="12"/>
      <c r="UK283" s="12"/>
      <c r="UL283" s="12"/>
      <c r="UM283" s="12"/>
      <c r="UN283" s="12"/>
      <c r="UO283" s="12"/>
      <c r="UP283" s="12"/>
      <c r="UQ283" s="12"/>
      <c r="UR283" s="12"/>
      <c r="US283" s="12"/>
      <c r="UT283" s="12"/>
      <c r="UU283" s="12"/>
      <c r="UV283" s="12"/>
      <c r="UW283" s="12"/>
      <c r="UX283" s="12"/>
      <c r="UY283" s="12"/>
      <c r="UZ283" s="12"/>
      <c r="VA283" s="12"/>
      <c r="VB283" s="12"/>
      <c r="VC283" s="12"/>
      <c r="VD283" s="12"/>
      <c r="VE283" s="12"/>
      <c r="VF283" s="12"/>
      <c r="VG283" s="12"/>
      <c r="VH283" s="12"/>
      <c r="VI283" s="12"/>
      <c r="VJ283" s="12"/>
      <c r="VK283" s="12"/>
      <c r="VL283" s="12"/>
      <c r="VM283" s="12"/>
      <c r="VN283" s="12"/>
      <c r="VO283" s="12"/>
      <c r="VP283" s="12"/>
      <c r="VQ283" s="12"/>
      <c r="VR283" s="12"/>
      <c r="VS283" s="12"/>
      <c r="VT283" s="12"/>
      <c r="VU283" s="12"/>
      <c r="VV283" s="12"/>
      <c r="VW283" s="12"/>
      <c r="VX283" s="12"/>
      <c r="VY283" s="12"/>
      <c r="VZ283" s="12"/>
      <c r="WA283" s="12"/>
      <c r="WB283" s="12"/>
      <c r="WC283" s="12"/>
      <c r="WD283" s="12"/>
      <c r="WE283" s="12"/>
      <c r="WF283" s="12"/>
      <c r="WG283" s="12"/>
      <c r="WH283" s="12"/>
      <c r="WI283" s="12"/>
      <c r="WJ283" s="12"/>
      <c r="WK283" s="12"/>
      <c r="WL283" s="12"/>
      <c r="WM283" s="12"/>
      <c r="WN283" s="12"/>
      <c r="WO283" s="12"/>
      <c r="WP283" s="12"/>
      <c r="WQ283" s="12"/>
      <c r="WR283" s="12"/>
      <c r="WS283" s="12"/>
      <c r="WT283" s="12"/>
      <c r="WU283" s="12"/>
      <c r="WV283" s="12"/>
      <c r="WW283" s="12"/>
      <c r="WX283" s="12"/>
      <c r="WY283" s="12"/>
      <c r="WZ283" s="12"/>
      <c r="XA283" s="12"/>
      <c r="XB283" s="12"/>
      <c r="XC283" s="12"/>
      <c r="XD283" s="12"/>
      <c r="XE283" s="12"/>
      <c r="XF283" s="12"/>
      <c r="XG283" s="12"/>
      <c r="XH283" s="12"/>
      <c r="XI283" s="12"/>
      <c r="XJ283" s="12"/>
      <c r="XK283" s="12"/>
      <c r="XL283" s="12"/>
      <c r="XM283" s="12"/>
      <c r="XN283" s="12"/>
      <c r="XO283" s="12"/>
      <c r="XP283" s="12"/>
      <c r="XQ283" s="12"/>
      <c r="XR283" s="12"/>
      <c r="XS283" s="12"/>
      <c r="XT283" s="12"/>
      <c r="XU283" s="12"/>
      <c r="XV283" s="12"/>
      <c r="XW283" s="12"/>
      <c r="XX283" s="12"/>
      <c r="XY283" s="12"/>
      <c r="XZ283" s="12"/>
      <c r="YA283" s="12"/>
      <c r="YB283" s="12"/>
      <c r="YC283" s="12"/>
      <c r="YD283" s="12"/>
      <c r="YE283" s="12"/>
      <c r="YF283" s="12"/>
      <c r="YG283" s="12"/>
      <c r="YH283" s="12"/>
      <c r="YI283" s="12"/>
      <c r="YJ283" s="12"/>
      <c r="YK283" s="12"/>
      <c r="YL283" s="12"/>
      <c r="YM283" s="12"/>
      <c r="YN283" s="12"/>
      <c r="YO283" s="12"/>
      <c r="YP283" s="12"/>
      <c r="YQ283" s="12"/>
      <c r="YR283" s="12"/>
      <c r="YS283" s="12"/>
      <c r="YT283" s="12"/>
      <c r="YU283" s="12"/>
      <c r="YV283" s="12"/>
      <c r="YW283" s="12"/>
      <c r="YX283" s="12"/>
      <c r="YY283" s="12"/>
      <c r="YZ283" s="12"/>
      <c r="ZA283" s="12"/>
      <c r="ZB283" s="12"/>
      <c r="ZC283" s="12"/>
      <c r="ZD283" s="12"/>
      <c r="ZE283" s="12"/>
      <c r="ZF283" s="12"/>
      <c r="ZG283" s="12"/>
      <c r="ZH283" s="12"/>
      <c r="ZI283" s="12"/>
      <c r="ZJ283" s="12"/>
      <c r="ZK283" s="12"/>
      <c r="ZL283" s="12"/>
      <c r="ZM283" s="12"/>
      <c r="ZN283" s="12"/>
      <c r="ZO283" s="12"/>
      <c r="ZP283" s="12"/>
      <c r="ZQ283" s="12"/>
      <c r="ZR283" s="12"/>
      <c r="ZS283" s="12"/>
      <c r="ZT283" s="12"/>
      <c r="ZU283" s="12"/>
      <c r="ZV283" s="12"/>
      <c r="ZW283" s="12"/>
      <c r="ZX283" s="12"/>
      <c r="ZY283" s="12"/>
      <c r="ZZ283" s="12"/>
      <c r="AAA283" s="12"/>
      <c r="AAB283" s="12"/>
      <c r="AAC283" s="12"/>
      <c r="AAD283" s="12"/>
      <c r="AAE283" s="12"/>
      <c r="AAF283" s="12"/>
      <c r="AAG283" s="12"/>
      <c r="AAH283" s="12"/>
      <c r="AAI283" s="12"/>
      <c r="AAJ283" s="12"/>
      <c r="AAK283" s="12"/>
      <c r="AAL283" s="12"/>
      <c r="AAM283" s="12"/>
      <c r="AAN283" s="12"/>
      <c r="AAO283" s="12"/>
      <c r="AAP283" s="12"/>
      <c r="AAQ283" s="12"/>
      <c r="AAR283" s="12"/>
      <c r="AAS283" s="12"/>
      <c r="AAT283" s="12"/>
      <c r="AAU283" s="12"/>
      <c r="AAV283" s="12"/>
      <c r="AAW283" s="12"/>
      <c r="AAX283" s="12"/>
      <c r="AAY283" s="12"/>
      <c r="AAZ283" s="12"/>
      <c r="ABA283" s="12"/>
      <c r="ABB283" s="12"/>
      <c r="ABC283" s="12"/>
      <c r="ABD283" s="12"/>
      <c r="ABE283" s="12"/>
      <c r="ABF283" s="12"/>
      <c r="ABG283" s="12"/>
      <c r="ABH283" s="12"/>
      <c r="ABI283" s="12"/>
      <c r="ABJ283" s="12"/>
      <c r="ABK283" s="12"/>
      <c r="ABL283" s="12"/>
      <c r="ABM283" s="12"/>
      <c r="ABN283" s="12"/>
      <c r="ABO283" s="12"/>
      <c r="ABP283" s="12"/>
      <c r="ABQ283" s="12"/>
      <c r="ABR283" s="12"/>
      <c r="ABS283" s="12"/>
      <c r="ABT283" s="12"/>
      <c r="ABU283" s="12"/>
      <c r="ABV283" s="12"/>
      <c r="ABW283" s="12"/>
      <c r="ABX283" s="12"/>
      <c r="ABY283" s="12"/>
      <c r="ABZ283" s="12"/>
      <c r="ACA283" s="12"/>
      <c r="ACB283" s="12"/>
      <c r="ACC283" s="12"/>
      <c r="ACD283" s="12"/>
      <c r="ACE283" s="12"/>
      <c r="ACF283" s="12"/>
      <c r="ACG283" s="12"/>
      <c r="ACH283" s="12"/>
      <c r="ACI283" s="12"/>
      <c r="ACJ283" s="12"/>
      <c r="ACK283" s="12"/>
      <c r="ACL283" s="12"/>
      <c r="ACM283" s="12"/>
      <c r="ACN283" s="12"/>
      <c r="ACO283" s="12"/>
      <c r="ACP283" s="12"/>
      <c r="ACQ283" s="12"/>
      <c r="ACR283" s="12"/>
      <c r="ACS283" s="12"/>
      <c r="ACT283" s="12"/>
      <c r="ACU283" s="12"/>
      <c r="ACV283" s="12"/>
      <c r="ACW283" s="12"/>
      <c r="ACX283" s="12"/>
      <c r="ACY283" s="12"/>
      <c r="ACZ283" s="12"/>
      <c r="ADA283" s="12"/>
      <c r="ADB283" s="12"/>
      <c r="ADC283" s="12"/>
      <c r="ADD283" s="12"/>
      <c r="ADE283" s="12"/>
      <c r="ADF283" s="12"/>
      <c r="ADG283" s="12"/>
      <c r="ADH283" s="12"/>
      <c r="ADI283" s="12"/>
      <c r="ADJ283" s="12"/>
      <c r="ADK283" s="12"/>
      <c r="ADL283" s="12"/>
      <c r="ADM283" s="12"/>
      <c r="ADN283" s="12"/>
      <c r="ADO283" s="12"/>
      <c r="ADP283" s="12"/>
      <c r="ADQ283" s="12"/>
      <c r="ADR283" s="12"/>
      <c r="ADS283" s="12"/>
      <c r="ADT283" s="12"/>
      <c r="ADU283" s="12"/>
      <c r="ADV283" s="12"/>
      <c r="ADW283" s="12"/>
      <c r="ADX283" s="12"/>
      <c r="ADY283" s="12"/>
      <c r="ADZ283" s="12"/>
    </row>
    <row r="284" spans="1:806" x14ac:dyDescent="0.25">
      <c r="A284" s="14" t="s">
        <v>230</v>
      </c>
      <c r="B284" s="19">
        <v>43379</v>
      </c>
      <c r="C284" s="8" t="str">
        <f>HYPERLINK("https://www.youtube.com/watch?v=4K0kMvwRft0","Meeting a Master Boatbuilder / 1905 Pilot Cutter - Rebuilding Tally Ho EP33")</f>
        <v>Meeting a Master Boatbuilder / 1905 Pilot Cutter - Rebuilding Tally Ho EP33</v>
      </c>
      <c r="D284" s="4" t="s">
        <v>232</v>
      </c>
    </row>
    <row r="285" spans="1:806" x14ac:dyDescent="0.25">
      <c r="D285" s="4" t="s">
        <v>233</v>
      </c>
    </row>
    <row r="286" spans="1:806" x14ac:dyDescent="0.25">
      <c r="D286" s="4" t="s">
        <v>231</v>
      </c>
    </row>
    <row r="287" spans="1:806" x14ac:dyDescent="0.25">
      <c r="D287" s="4" t="s">
        <v>234</v>
      </c>
    </row>
    <row r="288" spans="1:806" x14ac:dyDescent="0.25">
      <c r="D288" s="4" t="s">
        <v>235</v>
      </c>
    </row>
    <row r="289" spans="1:806" s="1" customFormat="1" x14ac:dyDescent="0.25">
      <c r="A289" s="7"/>
      <c r="B289" s="20"/>
      <c r="C289" s="5"/>
      <c r="D289" s="5" t="s">
        <v>236</v>
      </c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  <c r="IW289" s="12"/>
      <c r="IX289" s="12"/>
      <c r="IY289" s="12"/>
      <c r="IZ289" s="12"/>
      <c r="JA289" s="12"/>
      <c r="JB289" s="12"/>
      <c r="JC289" s="12"/>
      <c r="JD289" s="12"/>
      <c r="JE289" s="12"/>
      <c r="JF289" s="12"/>
      <c r="JG289" s="12"/>
      <c r="JH289" s="12"/>
      <c r="JI289" s="12"/>
      <c r="JJ289" s="12"/>
      <c r="JK289" s="12"/>
      <c r="JL289" s="12"/>
      <c r="JM289" s="12"/>
      <c r="JN289" s="12"/>
      <c r="JO289" s="12"/>
      <c r="JP289" s="12"/>
      <c r="JQ289" s="12"/>
      <c r="JR289" s="12"/>
      <c r="JS289" s="12"/>
      <c r="JT289" s="12"/>
      <c r="JU289" s="12"/>
      <c r="JV289" s="12"/>
      <c r="JW289" s="12"/>
      <c r="JX289" s="12"/>
      <c r="JY289" s="12"/>
      <c r="JZ289" s="12"/>
      <c r="KA289" s="12"/>
      <c r="KB289" s="12"/>
      <c r="KC289" s="12"/>
      <c r="KD289" s="12"/>
      <c r="KE289" s="12"/>
      <c r="KF289" s="12"/>
      <c r="KG289" s="12"/>
      <c r="KH289" s="12"/>
      <c r="KI289" s="12"/>
      <c r="KJ289" s="12"/>
      <c r="KK289" s="12"/>
      <c r="KL289" s="12"/>
      <c r="KM289" s="12"/>
      <c r="KN289" s="12"/>
      <c r="KO289" s="12"/>
      <c r="KP289" s="12"/>
      <c r="KQ289" s="12"/>
      <c r="KR289" s="12"/>
      <c r="KS289" s="12"/>
      <c r="KT289" s="12"/>
      <c r="KU289" s="12"/>
      <c r="KV289" s="12"/>
      <c r="KW289" s="12"/>
      <c r="KX289" s="12"/>
      <c r="KY289" s="12"/>
      <c r="KZ289" s="12"/>
      <c r="LA289" s="12"/>
      <c r="LB289" s="12"/>
      <c r="LC289" s="12"/>
      <c r="LD289" s="12"/>
      <c r="LE289" s="12"/>
      <c r="LF289" s="12"/>
      <c r="LG289" s="12"/>
      <c r="LH289" s="12"/>
      <c r="LI289" s="12"/>
      <c r="LJ289" s="12"/>
      <c r="LK289" s="12"/>
      <c r="LL289" s="12"/>
      <c r="LM289" s="12"/>
      <c r="LN289" s="12"/>
      <c r="LO289" s="12"/>
      <c r="LP289" s="12"/>
      <c r="LQ289" s="12"/>
      <c r="LR289" s="12"/>
      <c r="LS289" s="12"/>
      <c r="LT289" s="12"/>
      <c r="LU289" s="12"/>
      <c r="LV289" s="12"/>
      <c r="LW289" s="12"/>
      <c r="LX289" s="12"/>
      <c r="LY289" s="12"/>
      <c r="LZ289" s="12"/>
      <c r="MA289" s="12"/>
      <c r="MB289" s="12"/>
      <c r="MC289" s="12"/>
      <c r="MD289" s="12"/>
      <c r="ME289" s="12"/>
      <c r="MF289" s="12"/>
      <c r="MG289" s="12"/>
      <c r="MH289" s="12"/>
      <c r="MI289" s="12"/>
      <c r="MJ289" s="12"/>
      <c r="MK289" s="12"/>
      <c r="ML289" s="12"/>
      <c r="MM289" s="12"/>
      <c r="MN289" s="12"/>
      <c r="MO289" s="12"/>
      <c r="MP289" s="12"/>
      <c r="MQ289" s="12"/>
      <c r="MR289" s="12"/>
      <c r="MS289" s="12"/>
      <c r="MT289" s="12"/>
      <c r="MU289" s="12"/>
      <c r="MV289" s="12"/>
      <c r="MW289" s="12"/>
      <c r="MX289" s="12"/>
      <c r="MY289" s="12"/>
      <c r="MZ289" s="12"/>
      <c r="NA289" s="12"/>
      <c r="NB289" s="12"/>
      <c r="NC289" s="12"/>
      <c r="ND289" s="12"/>
      <c r="NE289" s="12"/>
      <c r="NF289" s="12"/>
      <c r="NG289" s="12"/>
      <c r="NH289" s="12"/>
      <c r="NI289" s="12"/>
      <c r="NJ289" s="12"/>
      <c r="NK289" s="12"/>
      <c r="NL289" s="12"/>
      <c r="NM289" s="12"/>
      <c r="NN289" s="12"/>
      <c r="NO289" s="12"/>
      <c r="NP289" s="12"/>
      <c r="NQ289" s="12"/>
      <c r="NR289" s="12"/>
      <c r="NS289" s="12"/>
      <c r="NT289" s="12"/>
      <c r="NU289" s="12"/>
      <c r="NV289" s="12"/>
      <c r="NW289" s="12"/>
      <c r="NX289" s="12"/>
      <c r="NY289" s="12"/>
      <c r="NZ289" s="12"/>
      <c r="OA289" s="12"/>
      <c r="OB289" s="12"/>
      <c r="OC289" s="12"/>
      <c r="OD289" s="12"/>
      <c r="OE289" s="12"/>
      <c r="OF289" s="12"/>
      <c r="OG289" s="12"/>
      <c r="OH289" s="12"/>
      <c r="OI289" s="12"/>
      <c r="OJ289" s="12"/>
      <c r="OK289" s="12"/>
      <c r="OL289" s="12"/>
      <c r="OM289" s="12"/>
      <c r="ON289" s="12"/>
      <c r="OO289" s="12"/>
      <c r="OP289" s="12"/>
      <c r="OQ289" s="12"/>
      <c r="OR289" s="12"/>
      <c r="OS289" s="12"/>
      <c r="OT289" s="12"/>
      <c r="OU289" s="12"/>
      <c r="OV289" s="12"/>
      <c r="OW289" s="12"/>
      <c r="OX289" s="12"/>
      <c r="OY289" s="12"/>
      <c r="OZ289" s="12"/>
      <c r="PA289" s="12"/>
      <c r="PB289" s="12"/>
      <c r="PC289" s="12"/>
      <c r="PD289" s="12"/>
      <c r="PE289" s="12"/>
      <c r="PF289" s="12"/>
      <c r="PG289" s="12"/>
      <c r="PH289" s="12"/>
      <c r="PI289" s="12"/>
      <c r="PJ289" s="12"/>
      <c r="PK289" s="12"/>
      <c r="PL289" s="12"/>
      <c r="PM289" s="12"/>
      <c r="PN289" s="12"/>
      <c r="PO289" s="12"/>
      <c r="PP289" s="12"/>
      <c r="PQ289" s="12"/>
      <c r="PR289" s="12"/>
      <c r="PS289" s="12"/>
      <c r="PT289" s="12"/>
      <c r="PU289" s="12"/>
      <c r="PV289" s="12"/>
      <c r="PW289" s="12"/>
      <c r="PX289" s="12"/>
      <c r="PY289" s="12"/>
      <c r="PZ289" s="12"/>
      <c r="QA289" s="12"/>
      <c r="QB289" s="12"/>
      <c r="QC289" s="12"/>
      <c r="QD289" s="12"/>
      <c r="QE289" s="12"/>
      <c r="QF289" s="12"/>
      <c r="QG289" s="12"/>
      <c r="QH289" s="12"/>
      <c r="QI289" s="12"/>
      <c r="QJ289" s="12"/>
      <c r="QK289" s="12"/>
      <c r="QL289" s="12"/>
      <c r="QM289" s="12"/>
      <c r="QN289" s="12"/>
      <c r="QO289" s="12"/>
      <c r="QP289" s="12"/>
      <c r="QQ289" s="12"/>
      <c r="QR289" s="12"/>
      <c r="QS289" s="12"/>
      <c r="QT289" s="12"/>
      <c r="QU289" s="12"/>
      <c r="QV289" s="12"/>
      <c r="QW289" s="12"/>
      <c r="QX289" s="12"/>
      <c r="QY289" s="12"/>
      <c r="QZ289" s="12"/>
      <c r="RA289" s="12"/>
      <c r="RB289" s="12"/>
      <c r="RC289" s="12"/>
      <c r="RD289" s="12"/>
      <c r="RE289" s="12"/>
      <c r="RF289" s="12"/>
      <c r="RG289" s="12"/>
      <c r="RH289" s="12"/>
      <c r="RI289" s="12"/>
      <c r="RJ289" s="12"/>
      <c r="RK289" s="12"/>
      <c r="RL289" s="12"/>
      <c r="RM289" s="12"/>
      <c r="RN289" s="12"/>
      <c r="RO289" s="12"/>
      <c r="RP289" s="12"/>
      <c r="RQ289" s="12"/>
      <c r="RR289" s="12"/>
      <c r="RS289" s="12"/>
      <c r="RT289" s="12"/>
      <c r="RU289" s="12"/>
      <c r="RV289" s="12"/>
      <c r="RW289" s="12"/>
      <c r="RX289" s="12"/>
      <c r="RY289" s="12"/>
      <c r="RZ289" s="12"/>
      <c r="SA289" s="12"/>
      <c r="SB289" s="12"/>
      <c r="SC289" s="12"/>
      <c r="SD289" s="12"/>
      <c r="SE289" s="12"/>
      <c r="SF289" s="12"/>
      <c r="SG289" s="12"/>
      <c r="SH289" s="12"/>
      <c r="SI289" s="12"/>
      <c r="SJ289" s="12"/>
      <c r="SK289" s="12"/>
      <c r="SL289" s="12"/>
      <c r="SM289" s="12"/>
      <c r="SN289" s="12"/>
      <c r="SO289" s="12"/>
      <c r="SP289" s="12"/>
      <c r="SQ289" s="12"/>
      <c r="SR289" s="12"/>
      <c r="SS289" s="12"/>
      <c r="ST289" s="12"/>
      <c r="SU289" s="12"/>
      <c r="SV289" s="12"/>
      <c r="SW289" s="12"/>
      <c r="SX289" s="12"/>
      <c r="SY289" s="12"/>
      <c r="SZ289" s="12"/>
      <c r="TA289" s="12"/>
      <c r="TB289" s="12"/>
      <c r="TC289" s="12"/>
      <c r="TD289" s="12"/>
      <c r="TE289" s="12"/>
      <c r="TF289" s="12"/>
      <c r="TG289" s="12"/>
      <c r="TH289" s="12"/>
      <c r="TI289" s="12"/>
      <c r="TJ289" s="12"/>
      <c r="TK289" s="12"/>
      <c r="TL289" s="12"/>
      <c r="TM289" s="12"/>
      <c r="TN289" s="12"/>
      <c r="TO289" s="12"/>
      <c r="TP289" s="12"/>
      <c r="TQ289" s="12"/>
      <c r="TR289" s="12"/>
      <c r="TS289" s="12"/>
      <c r="TT289" s="12"/>
      <c r="TU289" s="12"/>
      <c r="TV289" s="12"/>
      <c r="TW289" s="12"/>
      <c r="TX289" s="12"/>
      <c r="TY289" s="12"/>
      <c r="TZ289" s="12"/>
      <c r="UA289" s="12"/>
      <c r="UB289" s="12"/>
      <c r="UC289" s="12"/>
      <c r="UD289" s="12"/>
      <c r="UE289" s="12"/>
      <c r="UF289" s="12"/>
      <c r="UG289" s="12"/>
      <c r="UH289" s="12"/>
      <c r="UI289" s="12"/>
      <c r="UJ289" s="12"/>
      <c r="UK289" s="12"/>
      <c r="UL289" s="12"/>
      <c r="UM289" s="12"/>
      <c r="UN289" s="12"/>
      <c r="UO289" s="12"/>
      <c r="UP289" s="12"/>
      <c r="UQ289" s="12"/>
      <c r="UR289" s="12"/>
      <c r="US289" s="12"/>
      <c r="UT289" s="12"/>
      <c r="UU289" s="12"/>
      <c r="UV289" s="12"/>
      <c r="UW289" s="12"/>
      <c r="UX289" s="12"/>
      <c r="UY289" s="12"/>
      <c r="UZ289" s="12"/>
      <c r="VA289" s="12"/>
      <c r="VB289" s="12"/>
      <c r="VC289" s="12"/>
      <c r="VD289" s="12"/>
      <c r="VE289" s="12"/>
      <c r="VF289" s="12"/>
      <c r="VG289" s="12"/>
      <c r="VH289" s="12"/>
      <c r="VI289" s="12"/>
      <c r="VJ289" s="12"/>
      <c r="VK289" s="12"/>
      <c r="VL289" s="12"/>
      <c r="VM289" s="12"/>
      <c r="VN289" s="12"/>
      <c r="VO289" s="12"/>
      <c r="VP289" s="12"/>
      <c r="VQ289" s="12"/>
      <c r="VR289" s="12"/>
      <c r="VS289" s="12"/>
      <c r="VT289" s="12"/>
      <c r="VU289" s="12"/>
      <c r="VV289" s="12"/>
      <c r="VW289" s="12"/>
      <c r="VX289" s="12"/>
      <c r="VY289" s="12"/>
      <c r="VZ289" s="12"/>
      <c r="WA289" s="12"/>
      <c r="WB289" s="12"/>
      <c r="WC289" s="12"/>
      <c r="WD289" s="12"/>
      <c r="WE289" s="12"/>
      <c r="WF289" s="12"/>
      <c r="WG289" s="12"/>
      <c r="WH289" s="12"/>
      <c r="WI289" s="12"/>
      <c r="WJ289" s="12"/>
      <c r="WK289" s="12"/>
      <c r="WL289" s="12"/>
      <c r="WM289" s="12"/>
      <c r="WN289" s="12"/>
      <c r="WO289" s="12"/>
      <c r="WP289" s="12"/>
      <c r="WQ289" s="12"/>
      <c r="WR289" s="12"/>
      <c r="WS289" s="12"/>
      <c r="WT289" s="12"/>
      <c r="WU289" s="12"/>
      <c r="WV289" s="12"/>
      <c r="WW289" s="12"/>
      <c r="WX289" s="12"/>
      <c r="WY289" s="12"/>
      <c r="WZ289" s="12"/>
      <c r="XA289" s="12"/>
      <c r="XB289" s="12"/>
      <c r="XC289" s="12"/>
      <c r="XD289" s="12"/>
      <c r="XE289" s="12"/>
      <c r="XF289" s="12"/>
      <c r="XG289" s="12"/>
      <c r="XH289" s="12"/>
      <c r="XI289" s="12"/>
      <c r="XJ289" s="12"/>
      <c r="XK289" s="12"/>
      <c r="XL289" s="12"/>
      <c r="XM289" s="12"/>
      <c r="XN289" s="12"/>
      <c r="XO289" s="12"/>
      <c r="XP289" s="12"/>
      <c r="XQ289" s="12"/>
      <c r="XR289" s="12"/>
      <c r="XS289" s="12"/>
      <c r="XT289" s="12"/>
      <c r="XU289" s="12"/>
      <c r="XV289" s="12"/>
      <c r="XW289" s="12"/>
      <c r="XX289" s="12"/>
      <c r="XY289" s="12"/>
      <c r="XZ289" s="12"/>
      <c r="YA289" s="12"/>
      <c r="YB289" s="12"/>
      <c r="YC289" s="12"/>
      <c r="YD289" s="12"/>
      <c r="YE289" s="12"/>
      <c r="YF289" s="12"/>
      <c r="YG289" s="12"/>
      <c r="YH289" s="12"/>
      <c r="YI289" s="12"/>
      <c r="YJ289" s="12"/>
      <c r="YK289" s="12"/>
      <c r="YL289" s="12"/>
      <c r="YM289" s="12"/>
      <c r="YN289" s="12"/>
      <c r="YO289" s="12"/>
      <c r="YP289" s="12"/>
      <c r="YQ289" s="12"/>
      <c r="YR289" s="12"/>
      <c r="YS289" s="12"/>
      <c r="YT289" s="12"/>
      <c r="YU289" s="12"/>
      <c r="YV289" s="12"/>
      <c r="YW289" s="12"/>
      <c r="YX289" s="12"/>
      <c r="YY289" s="12"/>
      <c r="YZ289" s="12"/>
      <c r="ZA289" s="12"/>
      <c r="ZB289" s="12"/>
      <c r="ZC289" s="12"/>
      <c r="ZD289" s="12"/>
      <c r="ZE289" s="12"/>
      <c r="ZF289" s="12"/>
      <c r="ZG289" s="12"/>
      <c r="ZH289" s="12"/>
      <c r="ZI289" s="12"/>
      <c r="ZJ289" s="12"/>
      <c r="ZK289" s="12"/>
      <c r="ZL289" s="12"/>
      <c r="ZM289" s="12"/>
      <c r="ZN289" s="12"/>
      <c r="ZO289" s="12"/>
      <c r="ZP289" s="12"/>
      <c r="ZQ289" s="12"/>
      <c r="ZR289" s="12"/>
      <c r="ZS289" s="12"/>
      <c r="ZT289" s="12"/>
      <c r="ZU289" s="12"/>
      <c r="ZV289" s="12"/>
      <c r="ZW289" s="12"/>
      <c r="ZX289" s="12"/>
      <c r="ZY289" s="12"/>
      <c r="ZZ289" s="12"/>
      <c r="AAA289" s="12"/>
      <c r="AAB289" s="12"/>
      <c r="AAC289" s="12"/>
      <c r="AAD289" s="12"/>
      <c r="AAE289" s="12"/>
      <c r="AAF289" s="12"/>
      <c r="AAG289" s="12"/>
      <c r="AAH289" s="12"/>
      <c r="AAI289" s="12"/>
      <c r="AAJ289" s="12"/>
      <c r="AAK289" s="12"/>
      <c r="AAL289" s="12"/>
      <c r="AAM289" s="12"/>
      <c r="AAN289" s="12"/>
      <c r="AAO289" s="12"/>
      <c r="AAP289" s="12"/>
      <c r="AAQ289" s="12"/>
      <c r="AAR289" s="12"/>
      <c r="AAS289" s="12"/>
      <c r="AAT289" s="12"/>
      <c r="AAU289" s="12"/>
      <c r="AAV289" s="12"/>
      <c r="AAW289" s="12"/>
      <c r="AAX289" s="12"/>
      <c r="AAY289" s="12"/>
      <c r="AAZ289" s="12"/>
      <c r="ABA289" s="12"/>
      <c r="ABB289" s="12"/>
      <c r="ABC289" s="12"/>
      <c r="ABD289" s="12"/>
      <c r="ABE289" s="12"/>
      <c r="ABF289" s="12"/>
      <c r="ABG289" s="12"/>
      <c r="ABH289" s="12"/>
      <c r="ABI289" s="12"/>
      <c r="ABJ289" s="12"/>
      <c r="ABK289" s="12"/>
      <c r="ABL289" s="12"/>
      <c r="ABM289" s="12"/>
      <c r="ABN289" s="12"/>
      <c r="ABO289" s="12"/>
      <c r="ABP289" s="12"/>
      <c r="ABQ289" s="12"/>
      <c r="ABR289" s="12"/>
      <c r="ABS289" s="12"/>
      <c r="ABT289" s="12"/>
      <c r="ABU289" s="12"/>
      <c r="ABV289" s="12"/>
      <c r="ABW289" s="12"/>
      <c r="ABX289" s="12"/>
      <c r="ABY289" s="12"/>
      <c r="ABZ289" s="12"/>
      <c r="ACA289" s="12"/>
      <c r="ACB289" s="12"/>
      <c r="ACC289" s="12"/>
      <c r="ACD289" s="12"/>
      <c r="ACE289" s="12"/>
      <c r="ACF289" s="12"/>
      <c r="ACG289" s="12"/>
      <c r="ACH289" s="12"/>
      <c r="ACI289" s="12"/>
      <c r="ACJ289" s="12"/>
      <c r="ACK289" s="12"/>
      <c r="ACL289" s="12"/>
      <c r="ACM289" s="12"/>
      <c r="ACN289" s="12"/>
      <c r="ACO289" s="12"/>
      <c r="ACP289" s="12"/>
      <c r="ACQ289" s="12"/>
      <c r="ACR289" s="12"/>
      <c r="ACS289" s="12"/>
      <c r="ACT289" s="12"/>
      <c r="ACU289" s="12"/>
      <c r="ACV289" s="12"/>
      <c r="ACW289" s="12"/>
      <c r="ACX289" s="12"/>
      <c r="ACY289" s="12"/>
      <c r="ACZ289" s="12"/>
      <c r="ADA289" s="12"/>
      <c r="ADB289" s="12"/>
      <c r="ADC289" s="12"/>
      <c r="ADD289" s="12"/>
      <c r="ADE289" s="12"/>
      <c r="ADF289" s="12"/>
      <c r="ADG289" s="12"/>
      <c r="ADH289" s="12"/>
      <c r="ADI289" s="12"/>
      <c r="ADJ289" s="12"/>
      <c r="ADK289" s="12"/>
      <c r="ADL289" s="12"/>
      <c r="ADM289" s="12"/>
      <c r="ADN289" s="12"/>
      <c r="ADO289" s="12"/>
      <c r="ADP289" s="12"/>
      <c r="ADQ289" s="12"/>
      <c r="ADR289" s="12"/>
      <c r="ADS289" s="12"/>
      <c r="ADT289" s="12"/>
      <c r="ADU289" s="12"/>
      <c r="ADV289" s="12"/>
      <c r="ADW289" s="12"/>
      <c r="ADX289" s="12"/>
      <c r="ADY289" s="12"/>
      <c r="ADZ289" s="12"/>
    </row>
    <row r="290" spans="1:806" x14ac:dyDescent="0.25">
      <c r="A290" s="14" t="s">
        <v>237</v>
      </c>
      <c r="B290" s="19">
        <v>43386</v>
      </c>
      <c r="C290" s="8" t="str">
        <f>HYPERLINK("https://www.youtube.com/watch?v=1OsfthNps7Q","Two AMAZING projects / Old Boats given New Lives")</f>
        <v>Two AMAZING projects / Old Boats given New Lives</v>
      </c>
      <c r="D290" s="4" t="s">
        <v>779</v>
      </c>
    </row>
    <row r="291" spans="1:806" x14ac:dyDescent="0.25">
      <c r="D291" s="8" t="str">
        <f>HYPERLINK("http://bluerivertable.co.uk/","Blue Rriver Table")</f>
        <v>Blue Rriver Table</v>
      </c>
    </row>
    <row r="292" spans="1:806" x14ac:dyDescent="0.25">
      <c r="D292" s="4" t="s">
        <v>238</v>
      </c>
    </row>
    <row r="293" spans="1:806" x14ac:dyDescent="0.25">
      <c r="D293" s="4" t="s">
        <v>310</v>
      </c>
    </row>
    <row r="294" spans="1:806" x14ac:dyDescent="0.25">
      <c r="D294" s="8" t="str">
        <f>HYPERLINK("https://www.cleanoceansailing.org","Clean Ocean Sailing")</f>
        <v>Clean Ocean Sailing</v>
      </c>
    </row>
    <row r="295" spans="1:806" s="1" customFormat="1" x14ac:dyDescent="0.25">
      <c r="A295" s="7"/>
      <c r="B295" s="20"/>
      <c r="C295" s="5"/>
      <c r="D295" s="5" t="s">
        <v>239</v>
      </c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  <c r="IV295" s="12"/>
      <c r="IW295" s="12"/>
      <c r="IX295" s="12"/>
      <c r="IY295" s="12"/>
      <c r="IZ295" s="12"/>
      <c r="JA295" s="12"/>
      <c r="JB295" s="12"/>
      <c r="JC295" s="12"/>
      <c r="JD295" s="12"/>
      <c r="JE295" s="12"/>
      <c r="JF295" s="12"/>
      <c r="JG295" s="12"/>
      <c r="JH295" s="12"/>
      <c r="JI295" s="12"/>
      <c r="JJ295" s="12"/>
      <c r="JK295" s="12"/>
      <c r="JL295" s="12"/>
      <c r="JM295" s="12"/>
      <c r="JN295" s="12"/>
      <c r="JO295" s="12"/>
      <c r="JP295" s="12"/>
      <c r="JQ295" s="12"/>
      <c r="JR295" s="12"/>
      <c r="JS295" s="12"/>
      <c r="JT295" s="12"/>
      <c r="JU295" s="12"/>
      <c r="JV295" s="12"/>
      <c r="JW295" s="12"/>
      <c r="JX295" s="12"/>
      <c r="JY295" s="12"/>
      <c r="JZ295" s="12"/>
      <c r="KA295" s="12"/>
      <c r="KB295" s="12"/>
      <c r="KC295" s="12"/>
      <c r="KD295" s="12"/>
      <c r="KE295" s="12"/>
      <c r="KF295" s="12"/>
      <c r="KG295" s="12"/>
      <c r="KH295" s="12"/>
      <c r="KI295" s="12"/>
      <c r="KJ295" s="12"/>
      <c r="KK295" s="12"/>
      <c r="KL295" s="12"/>
      <c r="KM295" s="12"/>
      <c r="KN295" s="12"/>
      <c r="KO295" s="12"/>
      <c r="KP295" s="12"/>
      <c r="KQ295" s="12"/>
      <c r="KR295" s="12"/>
      <c r="KS295" s="12"/>
      <c r="KT295" s="12"/>
      <c r="KU295" s="12"/>
      <c r="KV295" s="12"/>
      <c r="KW295" s="12"/>
      <c r="KX295" s="12"/>
      <c r="KY295" s="12"/>
      <c r="KZ295" s="12"/>
      <c r="LA295" s="12"/>
      <c r="LB295" s="12"/>
      <c r="LC295" s="12"/>
      <c r="LD295" s="12"/>
      <c r="LE295" s="12"/>
      <c r="LF295" s="12"/>
      <c r="LG295" s="12"/>
      <c r="LH295" s="12"/>
      <c r="LI295" s="12"/>
      <c r="LJ295" s="12"/>
      <c r="LK295" s="12"/>
      <c r="LL295" s="12"/>
      <c r="LM295" s="12"/>
      <c r="LN295" s="12"/>
      <c r="LO295" s="12"/>
      <c r="LP295" s="12"/>
      <c r="LQ295" s="12"/>
      <c r="LR295" s="12"/>
      <c r="LS295" s="12"/>
      <c r="LT295" s="12"/>
      <c r="LU295" s="12"/>
      <c r="LV295" s="12"/>
      <c r="LW295" s="12"/>
      <c r="LX295" s="12"/>
      <c r="LY295" s="12"/>
      <c r="LZ295" s="12"/>
      <c r="MA295" s="12"/>
      <c r="MB295" s="12"/>
      <c r="MC295" s="12"/>
      <c r="MD295" s="12"/>
      <c r="ME295" s="12"/>
      <c r="MF295" s="12"/>
      <c r="MG295" s="12"/>
      <c r="MH295" s="12"/>
      <c r="MI295" s="12"/>
      <c r="MJ295" s="12"/>
      <c r="MK295" s="12"/>
      <c r="ML295" s="12"/>
      <c r="MM295" s="12"/>
      <c r="MN295" s="12"/>
      <c r="MO295" s="12"/>
      <c r="MP295" s="12"/>
      <c r="MQ295" s="12"/>
      <c r="MR295" s="12"/>
      <c r="MS295" s="12"/>
      <c r="MT295" s="12"/>
      <c r="MU295" s="12"/>
      <c r="MV295" s="12"/>
      <c r="MW295" s="12"/>
      <c r="MX295" s="12"/>
      <c r="MY295" s="12"/>
      <c r="MZ295" s="12"/>
      <c r="NA295" s="12"/>
      <c r="NB295" s="12"/>
      <c r="NC295" s="12"/>
      <c r="ND295" s="12"/>
      <c r="NE295" s="12"/>
      <c r="NF295" s="12"/>
      <c r="NG295" s="12"/>
      <c r="NH295" s="12"/>
      <c r="NI295" s="12"/>
      <c r="NJ295" s="12"/>
      <c r="NK295" s="12"/>
      <c r="NL295" s="12"/>
      <c r="NM295" s="12"/>
      <c r="NN295" s="12"/>
      <c r="NO295" s="12"/>
      <c r="NP295" s="12"/>
      <c r="NQ295" s="12"/>
      <c r="NR295" s="12"/>
      <c r="NS295" s="12"/>
      <c r="NT295" s="12"/>
      <c r="NU295" s="12"/>
      <c r="NV295" s="12"/>
      <c r="NW295" s="12"/>
      <c r="NX295" s="12"/>
      <c r="NY295" s="12"/>
      <c r="NZ295" s="12"/>
      <c r="OA295" s="12"/>
      <c r="OB295" s="12"/>
      <c r="OC295" s="12"/>
      <c r="OD295" s="12"/>
      <c r="OE295" s="12"/>
      <c r="OF295" s="12"/>
      <c r="OG295" s="12"/>
      <c r="OH295" s="12"/>
      <c r="OI295" s="12"/>
      <c r="OJ295" s="12"/>
      <c r="OK295" s="12"/>
      <c r="OL295" s="12"/>
      <c r="OM295" s="12"/>
      <c r="ON295" s="12"/>
      <c r="OO295" s="12"/>
      <c r="OP295" s="12"/>
      <c r="OQ295" s="12"/>
      <c r="OR295" s="12"/>
      <c r="OS295" s="12"/>
      <c r="OT295" s="12"/>
      <c r="OU295" s="12"/>
      <c r="OV295" s="12"/>
      <c r="OW295" s="12"/>
      <c r="OX295" s="12"/>
      <c r="OY295" s="12"/>
      <c r="OZ295" s="12"/>
      <c r="PA295" s="12"/>
      <c r="PB295" s="12"/>
      <c r="PC295" s="12"/>
      <c r="PD295" s="12"/>
      <c r="PE295" s="12"/>
      <c r="PF295" s="12"/>
      <c r="PG295" s="12"/>
      <c r="PH295" s="12"/>
      <c r="PI295" s="12"/>
      <c r="PJ295" s="12"/>
      <c r="PK295" s="12"/>
      <c r="PL295" s="12"/>
      <c r="PM295" s="12"/>
      <c r="PN295" s="12"/>
      <c r="PO295" s="12"/>
      <c r="PP295" s="12"/>
      <c r="PQ295" s="12"/>
      <c r="PR295" s="12"/>
      <c r="PS295" s="12"/>
      <c r="PT295" s="12"/>
      <c r="PU295" s="12"/>
      <c r="PV295" s="12"/>
      <c r="PW295" s="12"/>
      <c r="PX295" s="12"/>
      <c r="PY295" s="12"/>
      <c r="PZ295" s="12"/>
      <c r="QA295" s="12"/>
      <c r="QB295" s="12"/>
      <c r="QC295" s="12"/>
      <c r="QD295" s="12"/>
      <c r="QE295" s="12"/>
      <c r="QF295" s="12"/>
      <c r="QG295" s="12"/>
      <c r="QH295" s="12"/>
      <c r="QI295" s="12"/>
      <c r="QJ295" s="12"/>
      <c r="QK295" s="12"/>
      <c r="QL295" s="12"/>
      <c r="QM295" s="12"/>
      <c r="QN295" s="12"/>
      <c r="QO295" s="12"/>
      <c r="QP295" s="12"/>
      <c r="QQ295" s="12"/>
      <c r="QR295" s="12"/>
      <c r="QS295" s="12"/>
      <c r="QT295" s="12"/>
      <c r="QU295" s="12"/>
      <c r="QV295" s="12"/>
      <c r="QW295" s="12"/>
      <c r="QX295" s="12"/>
      <c r="QY295" s="12"/>
      <c r="QZ295" s="12"/>
      <c r="RA295" s="12"/>
      <c r="RB295" s="12"/>
      <c r="RC295" s="12"/>
      <c r="RD295" s="12"/>
      <c r="RE295" s="12"/>
      <c r="RF295" s="12"/>
      <c r="RG295" s="12"/>
      <c r="RH295" s="12"/>
      <c r="RI295" s="12"/>
      <c r="RJ295" s="12"/>
      <c r="RK295" s="12"/>
      <c r="RL295" s="12"/>
      <c r="RM295" s="12"/>
      <c r="RN295" s="12"/>
      <c r="RO295" s="12"/>
      <c r="RP295" s="12"/>
      <c r="RQ295" s="12"/>
      <c r="RR295" s="12"/>
      <c r="RS295" s="12"/>
      <c r="RT295" s="12"/>
      <c r="RU295" s="12"/>
      <c r="RV295" s="12"/>
      <c r="RW295" s="12"/>
      <c r="RX295" s="12"/>
      <c r="RY295" s="12"/>
      <c r="RZ295" s="12"/>
      <c r="SA295" s="12"/>
      <c r="SB295" s="12"/>
      <c r="SC295" s="12"/>
      <c r="SD295" s="12"/>
      <c r="SE295" s="12"/>
      <c r="SF295" s="12"/>
      <c r="SG295" s="12"/>
      <c r="SH295" s="12"/>
      <c r="SI295" s="12"/>
      <c r="SJ295" s="12"/>
      <c r="SK295" s="12"/>
      <c r="SL295" s="12"/>
      <c r="SM295" s="12"/>
      <c r="SN295" s="12"/>
      <c r="SO295" s="12"/>
      <c r="SP295" s="12"/>
      <c r="SQ295" s="12"/>
      <c r="SR295" s="12"/>
      <c r="SS295" s="12"/>
      <c r="ST295" s="12"/>
      <c r="SU295" s="12"/>
      <c r="SV295" s="12"/>
      <c r="SW295" s="12"/>
      <c r="SX295" s="12"/>
      <c r="SY295" s="12"/>
      <c r="SZ295" s="12"/>
      <c r="TA295" s="12"/>
      <c r="TB295" s="12"/>
      <c r="TC295" s="12"/>
      <c r="TD295" s="12"/>
      <c r="TE295" s="12"/>
      <c r="TF295" s="12"/>
      <c r="TG295" s="12"/>
      <c r="TH295" s="12"/>
      <c r="TI295" s="12"/>
      <c r="TJ295" s="12"/>
      <c r="TK295" s="12"/>
      <c r="TL295" s="12"/>
      <c r="TM295" s="12"/>
      <c r="TN295" s="12"/>
      <c r="TO295" s="12"/>
      <c r="TP295" s="12"/>
      <c r="TQ295" s="12"/>
      <c r="TR295" s="12"/>
      <c r="TS295" s="12"/>
      <c r="TT295" s="12"/>
      <c r="TU295" s="12"/>
      <c r="TV295" s="12"/>
      <c r="TW295" s="12"/>
      <c r="TX295" s="12"/>
      <c r="TY295" s="12"/>
      <c r="TZ295" s="12"/>
      <c r="UA295" s="12"/>
      <c r="UB295" s="12"/>
      <c r="UC295" s="12"/>
      <c r="UD295" s="12"/>
      <c r="UE295" s="12"/>
      <c r="UF295" s="12"/>
      <c r="UG295" s="12"/>
      <c r="UH295" s="12"/>
      <c r="UI295" s="12"/>
      <c r="UJ295" s="12"/>
      <c r="UK295" s="12"/>
      <c r="UL295" s="12"/>
      <c r="UM295" s="12"/>
      <c r="UN295" s="12"/>
      <c r="UO295" s="12"/>
      <c r="UP295" s="12"/>
      <c r="UQ295" s="12"/>
      <c r="UR295" s="12"/>
      <c r="US295" s="12"/>
      <c r="UT295" s="12"/>
      <c r="UU295" s="12"/>
      <c r="UV295" s="12"/>
      <c r="UW295" s="12"/>
      <c r="UX295" s="12"/>
      <c r="UY295" s="12"/>
      <c r="UZ295" s="12"/>
      <c r="VA295" s="12"/>
      <c r="VB295" s="12"/>
      <c r="VC295" s="12"/>
      <c r="VD295" s="12"/>
      <c r="VE295" s="12"/>
      <c r="VF295" s="12"/>
      <c r="VG295" s="12"/>
      <c r="VH295" s="12"/>
      <c r="VI295" s="12"/>
      <c r="VJ295" s="12"/>
      <c r="VK295" s="12"/>
      <c r="VL295" s="12"/>
      <c r="VM295" s="12"/>
      <c r="VN295" s="12"/>
      <c r="VO295" s="12"/>
      <c r="VP295" s="12"/>
      <c r="VQ295" s="12"/>
      <c r="VR295" s="12"/>
      <c r="VS295" s="12"/>
      <c r="VT295" s="12"/>
      <c r="VU295" s="12"/>
      <c r="VV295" s="12"/>
      <c r="VW295" s="12"/>
      <c r="VX295" s="12"/>
      <c r="VY295" s="12"/>
      <c r="VZ295" s="12"/>
      <c r="WA295" s="12"/>
      <c r="WB295" s="12"/>
      <c r="WC295" s="12"/>
      <c r="WD295" s="12"/>
      <c r="WE295" s="12"/>
      <c r="WF295" s="12"/>
      <c r="WG295" s="12"/>
      <c r="WH295" s="12"/>
      <c r="WI295" s="12"/>
      <c r="WJ295" s="12"/>
      <c r="WK295" s="12"/>
      <c r="WL295" s="12"/>
      <c r="WM295" s="12"/>
      <c r="WN295" s="12"/>
      <c r="WO295" s="12"/>
      <c r="WP295" s="12"/>
      <c r="WQ295" s="12"/>
      <c r="WR295" s="12"/>
      <c r="WS295" s="12"/>
      <c r="WT295" s="12"/>
      <c r="WU295" s="12"/>
      <c r="WV295" s="12"/>
      <c r="WW295" s="12"/>
      <c r="WX295" s="12"/>
      <c r="WY295" s="12"/>
      <c r="WZ295" s="12"/>
      <c r="XA295" s="12"/>
      <c r="XB295" s="12"/>
      <c r="XC295" s="12"/>
      <c r="XD295" s="12"/>
      <c r="XE295" s="12"/>
      <c r="XF295" s="12"/>
      <c r="XG295" s="12"/>
      <c r="XH295" s="12"/>
      <c r="XI295" s="12"/>
      <c r="XJ295" s="12"/>
      <c r="XK295" s="12"/>
      <c r="XL295" s="12"/>
      <c r="XM295" s="12"/>
      <c r="XN295" s="12"/>
      <c r="XO295" s="12"/>
      <c r="XP295" s="12"/>
      <c r="XQ295" s="12"/>
      <c r="XR295" s="12"/>
      <c r="XS295" s="12"/>
      <c r="XT295" s="12"/>
      <c r="XU295" s="12"/>
      <c r="XV295" s="12"/>
      <c r="XW295" s="12"/>
      <c r="XX295" s="12"/>
      <c r="XY295" s="12"/>
      <c r="XZ295" s="12"/>
      <c r="YA295" s="12"/>
      <c r="YB295" s="12"/>
      <c r="YC295" s="12"/>
      <c r="YD295" s="12"/>
      <c r="YE295" s="12"/>
      <c r="YF295" s="12"/>
      <c r="YG295" s="12"/>
      <c r="YH295" s="12"/>
      <c r="YI295" s="12"/>
      <c r="YJ295" s="12"/>
      <c r="YK295" s="12"/>
      <c r="YL295" s="12"/>
      <c r="YM295" s="12"/>
      <c r="YN295" s="12"/>
      <c r="YO295" s="12"/>
      <c r="YP295" s="12"/>
      <c r="YQ295" s="12"/>
      <c r="YR295" s="12"/>
      <c r="YS295" s="12"/>
      <c r="YT295" s="12"/>
      <c r="YU295" s="12"/>
      <c r="YV295" s="12"/>
      <c r="YW295" s="12"/>
      <c r="YX295" s="12"/>
      <c r="YY295" s="12"/>
      <c r="YZ295" s="12"/>
      <c r="ZA295" s="12"/>
      <c r="ZB295" s="12"/>
      <c r="ZC295" s="12"/>
      <c r="ZD295" s="12"/>
      <c r="ZE295" s="12"/>
      <c r="ZF295" s="12"/>
      <c r="ZG295" s="12"/>
      <c r="ZH295" s="12"/>
      <c r="ZI295" s="12"/>
      <c r="ZJ295" s="12"/>
      <c r="ZK295" s="12"/>
      <c r="ZL295" s="12"/>
      <c r="ZM295" s="12"/>
      <c r="ZN295" s="12"/>
      <c r="ZO295" s="12"/>
      <c r="ZP295" s="12"/>
      <c r="ZQ295" s="12"/>
      <c r="ZR295" s="12"/>
      <c r="ZS295" s="12"/>
      <c r="ZT295" s="12"/>
      <c r="ZU295" s="12"/>
      <c r="ZV295" s="12"/>
      <c r="ZW295" s="12"/>
      <c r="ZX295" s="12"/>
      <c r="ZY295" s="12"/>
      <c r="ZZ295" s="12"/>
      <c r="AAA295" s="12"/>
      <c r="AAB295" s="12"/>
      <c r="AAC295" s="12"/>
      <c r="AAD295" s="12"/>
      <c r="AAE295" s="12"/>
      <c r="AAF295" s="12"/>
      <c r="AAG295" s="12"/>
      <c r="AAH295" s="12"/>
      <c r="AAI295" s="12"/>
      <c r="AAJ295" s="12"/>
      <c r="AAK295" s="12"/>
      <c r="AAL295" s="12"/>
      <c r="AAM295" s="12"/>
      <c r="AAN295" s="12"/>
      <c r="AAO295" s="12"/>
      <c r="AAP295" s="12"/>
      <c r="AAQ295" s="12"/>
      <c r="AAR295" s="12"/>
      <c r="AAS295" s="12"/>
      <c r="AAT295" s="12"/>
      <c r="AAU295" s="12"/>
      <c r="AAV295" s="12"/>
      <c r="AAW295" s="12"/>
      <c r="AAX295" s="12"/>
      <c r="AAY295" s="12"/>
      <c r="AAZ295" s="12"/>
      <c r="ABA295" s="12"/>
      <c r="ABB295" s="12"/>
      <c r="ABC295" s="12"/>
      <c r="ABD295" s="12"/>
      <c r="ABE295" s="12"/>
      <c r="ABF295" s="12"/>
      <c r="ABG295" s="12"/>
      <c r="ABH295" s="12"/>
      <c r="ABI295" s="12"/>
      <c r="ABJ295" s="12"/>
      <c r="ABK295" s="12"/>
      <c r="ABL295" s="12"/>
      <c r="ABM295" s="12"/>
      <c r="ABN295" s="12"/>
      <c r="ABO295" s="12"/>
      <c r="ABP295" s="12"/>
      <c r="ABQ295" s="12"/>
      <c r="ABR295" s="12"/>
      <c r="ABS295" s="12"/>
      <c r="ABT295" s="12"/>
      <c r="ABU295" s="12"/>
      <c r="ABV295" s="12"/>
      <c r="ABW295" s="12"/>
      <c r="ABX295" s="12"/>
      <c r="ABY295" s="12"/>
      <c r="ABZ295" s="12"/>
      <c r="ACA295" s="12"/>
      <c r="ACB295" s="12"/>
      <c r="ACC295" s="12"/>
      <c r="ACD295" s="12"/>
      <c r="ACE295" s="12"/>
      <c r="ACF295" s="12"/>
      <c r="ACG295" s="12"/>
      <c r="ACH295" s="12"/>
      <c r="ACI295" s="12"/>
      <c r="ACJ295" s="12"/>
      <c r="ACK295" s="12"/>
      <c r="ACL295" s="12"/>
      <c r="ACM295" s="12"/>
      <c r="ACN295" s="12"/>
      <c r="ACO295" s="12"/>
      <c r="ACP295" s="12"/>
      <c r="ACQ295" s="12"/>
      <c r="ACR295" s="12"/>
      <c r="ACS295" s="12"/>
      <c r="ACT295" s="12"/>
      <c r="ACU295" s="12"/>
      <c r="ACV295" s="12"/>
      <c r="ACW295" s="12"/>
      <c r="ACX295" s="12"/>
      <c r="ACY295" s="12"/>
      <c r="ACZ295" s="12"/>
      <c r="ADA295" s="12"/>
      <c r="ADB295" s="12"/>
      <c r="ADC295" s="12"/>
      <c r="ADD295" s="12"/>
      <c r="ADE295" s="12"/>
      <c r="ADF295" s="12"/>
      <c r="ADG295" s="12"/>
      <c r="ADH295" s="12"/>
      <c r="ADI295" s="12"/>
      <c r="ADJ295" s="12"/>
      <c r="ADK295" s="12"/>
      <c r="ADL295" s="12"/>
      <c r="ADM295" s="12"/>
      <c r="ADN295" s="12"/>
      <c r="ADO295" s="12"/>
      <c r="ADP295" s="12"/>
      <c r="ADQ295" s="12"/>
      <c r="ADR295" s="12"/>
      <c r="ADS295" s="12"/>
      <c r="ADT295" s="12"/>
      <c r="ADU295" s="12"/>
      <c r="ADV295" s="12"/>
      <c r="ADW295" s="12"/>
      <c r="ADX295" s="12"/>
      <c r="ADY295" s="12"/>
      <c r="ADZ295" s="12"/>
    </row>
    <row r="296" spans="1:806" x14ac:dyDescent="0.25">
      <c r="A296" s="14" t="s">
        <v>240</v>
      </c>
      <c r="B296" s="19">
        <v>43400</v>
      </c>
      <c r="C296" s="8" t="str">
        <f>HYPERLINK("https://www.youtube.com/watch?v=a6NpsH-tBUo","Rebuilding Tally Ho! Back to work!")</f>
        <v>Rebuilding Tally Ho! Back to work!</v>
      </c>
      <c r="D296" s="4" t="s">
        <v>1128</v>
      </c>
    </row>
    <row r="297" spans="1:806" x14ac:dyDescent="0.25">
      <c r="D297" s="4" t="s">
        <v>245</v>
      </c>
    </row>
    <row r="298" spans="1:806" x14ac:dyDescent="0.25">
      <c r="D298" s="4" t="s">
        <v>246</v>
      </c>
    </row>
    <row r="299" spans="1:806" x14ac:dyDescent="0.25">
      <c r="D299" s="4" t="s">
        <v>247</v>
      </c>
    </row>
    <row r="300" spans="1:806" x14ac:dyDescent="0.25">
      <c r="D300" s="4" t="s">
        <v>780</v>
      </c>
    </row>
    <row r="301" spans="1:806" x14ac:dyDescent="0.25">
      <c r="D301" s="4" t="s">
        <v>781</v>
      </c>
    </row>
    <row r="302" spans="1:806" x14ac:dyDescent="0.25">
      <c r="D302" s="4" t="s">
        <v>782</v>
      </c>
    </row>
    <row r="303" spans="1:806" s="1" customFormat="1" x14ac:dyDescent="0.25">
      <c r="A303" s="7"/>
      <c r="B303" s="20"/>
      <c r="C303" s="5"/>
      <c r="D303" s="9" t="str">
        <f>HYPERLINK("https://www.facebook.com/groups/360933207985507","Sampson Boat Co Friends")</f>
        <v>Sampson Boat Co Friends</v>
      </c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  <c r="JW303" s="12"/>
      <c r="JX303" s="12"/>
      <c r="JY303" s="12"/>
      <c r="JZ303" s="12"/>
      <c r="KA303" s="12"/>
      <c r="KB303" s="12"/>
      <c r="KC303" s="12"/>
      <c r="KD303" s="12"/>
      <c r="KE303" s="12"/>
      <c r="KF303" s="12"/>
      <c r="KG303" s="12"/>
      <c r="KH303" s="12"/>
      <c r="KI303" s="12"/>
      <c r="KJ303" s="12"/>
      <c r="KK303" s="12"/>
      <c r="KL303" s="12"/>
      <c r="KM303" s="12"/>
      <c r="KN303" s="12"/>
      <c r="KO303" s="12"/>
      <c r="KP303" s="12"/>
      <c r="KQ303" s="12"/>
      <c r="KR303" s="12"/>
      <c r="KS303" s="12"/>
      <c r="KT303" s="12"/>
      <c r="KU303" s="12"/>
      <c r="KV303" s="12"/>
      <c r="KW303" s="12"/>
      <c r="KX303" s="12"/>
      <c r="KY303" s="12"/>
      <c r="KZ303" s="12"/>
      <c r="LA303" s="12"/>
      <c r="LB303" s="12"/>
      <c r="LC303" s="12"/>
      <c r="LD303" s="12"/>
      <c r="LE303" s="12"/>
      <c r="LF303" s="12"/>
      <c r="LG303" s="12"/>
      <c r="LH303" s="12"/>
      <c r="LI303" s="12"/>
      <c r="LJ303" s="12"/>
      <c r="LK303" s="12"/>
      <c r="LL303" s="12"/>
      <c r="LM303" s="12"/>
      <c r="LN303" s="12"/>
      <c r="LO303" s="12"/>
      <c r="LP303" s="12"/>
      <c r="LQ303" s="12"/>
      <c r="LR303" s="12"/>
      <c r="LS303" s="12"/>
      <c r="LT303" s="12"/>
      <c r="LU303" s="12"/>
      <c r="LV303" s="12"/>
      <c r="LW303" s="12"/>
      <c r="LX303" s="12"/>
      <c r="LY303" s="12"/>
      <c r="LZ303" s="12"/>
      <c r="MA303" s="12"/>
      <c r="MB303" s="12"/>
      <c r="MC303" s="12"/>
      <c r="MD303" s="12"/>
      <c r="ME303" s="12"/>
      <c r="MF303" s="12"/>
      <c r="MG303" s="12"/>
      <c r="MH303" s="12"/>
      <c r="MI303" s="12"/>
      <c r="MJ303" s="12"/>
      <c r="MK303" s="12"/>
      <c r="ML303" s="12"/>
      <c r="MM303" s="12"/>
      <c r="MN303" s="12"/>
      <c r="MO303" s="12"/>
      <c r="MP303" s="12"/>
      <c r="MQ303" s="12"/>
      <c r="MR303" s="12"/>
      <c r="MS303" s="12"/>
      <c r="MT303" s="12"/>
      <c r="MU303" s="12"/>
      <c r="MV303" s="12"/>
      <c r="MW303" s="12"/>
      <c r="MX303" s="12"/>
      <c r="MY303" s="12"/>
      <c r="MZ303" s="12"/>
      <c r="NA303" s="12"/>
      <c r="NB303" s="12"/>
      <c r="NC303" s="12"/>
      <c r="ND303" s="12"/>
      <c r="NE303" s="12"/>
      <c r="NF303" s="12"/>
      <c r="NG303" s="12"/>
      <c r="NH303" s="12"/>
      <c r="NI303" s="12"/>
      <c r="NJ303" s="12"/>
      <c r="NK303" s="12"/>
      <c r="NL303" s="12"/>
      <c r="NM303" s="12"/>
      <c r="NN303" s="12"/>
      <c r="NO303" s="12"/>
      <c r="NP303" s="12"/>
      <c r="NQ303" s="12"/>
      <c r="NR303" s="12"/>
      <c r="NS303" s="12"/>
      <c r="NT303" s="12"/>
      <c r="NU303" s="12"/>
      <c r="NV303" s="12"/>
      <c r="NW303" s="12"/>
      <c r="NX303" s="12"/>
      <c r="NY303" s="12"/>
      <c r="NZ303" s="12"/>
      <c r="OA303" s="12"/>
      <c r="OB303" s="12"/>
      <c r="OC303" s="12"/>
      <c r="OD303" s="12"/>
      <c r="OE303" s="12"/>
      <c r="OF303" s="12"/>
      <c r="OG303" s="12"/>
      <c r="OH303" s="12"/>
      <c r="OI303" s="12"/>
      <c r="OJ303" s="12"/>
      <c r="OK303" s="12"/>
      <c r="OL303" s="12"/>
      <c r="OM303" s="12"/>
      <c r="ON303" s="12"/>
      <c r="OO303" s="12"/>
      <c r="OP303" s="12"/>
      <c r="OQ303" s="12"/>
      <c r="OR303" s="12"/>
      <c r="OS303" s="12"/>
      <c r="OT303" s="12"/>
      <c r="OU303" s="12"/>
      <c r="OV303" s="12"/>
      <c r="OW303" s="12"/>
      <c r="OX303" s="12"/>
      <c r="OY303" s="12"/>
      <c r="OZ303" s="12"/>
      <c r="PA303" s="12"/>
      <c r="PB303" s="12"/>
      <c r="PC303" s="12"/>
      <c r="PD303" s="12"/>
      <c r="PE303" s="12"/>
      <c r="PF303" s="12"/>
      <c r="PG303" s="12"/>
      <c r="PH303" s="12"/>
      <c r="PI303" s="12"/>
      <c r="PJ303" s="12"/>
      <c r="PK303" s="12"/>
      <c r="PL303" s="12"/>
      <c r="PM303" s="12"/>
      <c r="PN303" s="12"/>
      <c r="PO303" s="12"/>
      <c r="PP303" s="12"/>
      <c r="PQ303" s="12"/>
      <c r="PR303" s="12"/>
      <c r="PS303" s="12"/>
      <c r="PT303" s="12"/>
      <c r="PU303" s="12"/>
      <c r="PV303" s="12"/>
      <c r="PW303" s="12"/>
      <c r="PX303" s="12"/>
      <c r="PY303" s="12"/>
      <c r="PZ303" s="12"/>
      <c r="QA303" s="12"/>
      <c r="QB303" s="12"/>
      <c r="QC303" s="12"/>
      <c r="QD303" s="12"/>
      <c r="QE303" s="12"/>
      <c r="QF303" s="12"/>
      <c r="QG303" s="12"/>
      <c r="QH303" s="12"/>
      <c r="QI303" s="12"/>
      <c r="QJ303" s="12"/>
      <c r="QK303" s="12"/>
      <c r="QL303" s="12"/>
      <c r="QM303" s="12"/>
      <c r="QN303" s="12"/>
      <c r="QO303" s="12"/>
      <c r="QP303" s="12"/>
      <c r="QQ303" s="12"/>
      <c r="QR303" s="12"/>
      <c r="QS303" s="12"/>
      <c r="QT303" s="12"/>
      <c r="QU303" s="12"/>
      <c r="QV303" s="12"/>
      <c r="QW303" s="12"/>
      <c r="QX303" s="12"/>
      <c r="QY303" s="12"/>
      <c r="QZ303" s="12"/>
      <c r="RA303" s="12"/>
      <c r="RB303" s="12"/>
      <c r="RC303" s="12"/>
      <c r="RD303" s="12"/>
      <c r="RE303" s="12"/>
      <c r="RF303" s="12"/>
      <c r="RG303" s="12"/>
      <c r="RH303" s="12"/>
      <c r="RI303" s="12"/>
      <c r="RJ303" s="12"/>
      <c r="RK303" s="12"/>
      <c r="RL303" s="12"/>
      <c r="RM303" s="12"/>
      <c r="RN303" s="12"/>
      <c r="RO303" s="12"/>
      <c r="RP303" s="12"/>
      <c r="RQ303" s="12"/>
      <c r="RR303" s="12"/>
      <c r="RS303" s="12"/>
      <c r="RT303" s="12"/>
      <c r="RU303" s="12"/>
      <c r="RV303" s="12"/>
      <c r="RW303" s="12"/>
      <c r="RX303" s="12"/>
      <c r="RY303" s="12"/>
      <c r="RZ303" s="12"/>
      <c r="SA303" s="12"/>
      <c r="SB303" s="12"/>
      <c r="SC303" s="12"/>
      <c r="SD303" s="12"/>
      <c r="SE303" s="12"/>
      <c r="SF303" s="12"/>
      <c r="SG303" s="12"/>
      <c r="SH303" s="12"/>
      <c r="SI303" s="12"/>
      <c r="SJ303" s="12"/>
      <c r="SK303" s="12"/>
      <c r="SL303" s="12"/>
      <c r="SM303" s="12"/>
      <c r="SN303" s="12"/>
      <c r="SO303" s="12"/>
      <c r="SP303" s="12"/>
      <c r="SQ303" s="12"/>
      <c r="SR303" s="12"/>
      <c r="SS303" s="12"/>
      <c r="ST303" s="12"/>
      <c r="SU303" s="12"/>
      <c r="SV303" s="12"/>
      <c r="SW303" s="12"/>
      <c r="SX303" s="12"/>
      <c r="SY303" s="12"/>
      <c r="SZ303" s="12"/>
      <c r="TA303" s="12"/>
      <c r="TB303" s="12"/>
      <c r="TC303" s="12"/>
      <c r="TD303" s="12"/>
      <c r="TE303" s="12"/>
      <c r="TF303" s="12"/>
      <c r="TG303" s="12"/>
      <c r="TH303" s="12"/>
      <c r="TI303" s="12"/>
      <c r="TJ303" s="12"/>
      <c r="TK303" s="12"/>
      <c r="TL303" s="12"/>
      <c r="TM303" s="12"/>
      <c r="TN303" s="12"/>
      <c r="TO303" s="12"/>
      <c r="TP303" s="12"/>
      <c r="TQ303" s="12"/>
      <c r="TR303" s="12"/>
      <c r="TS303" s="12"/>
      <c r="TT303" s="12"/>
      <c r="TU303" s="12"/>
      <c r="TV303" s="12"/>
      <c r="TW303" s="12"/>
      <c r="TX303" s="12"/>
      <c r="TY303" s="12"/>
      <c r="TZ303" s="12"/>
      <c r="UA303" s="12"/>
      <c r="UB303" s="12"/>
      <c r="UC303" s="12"/>
      <c r="UD303" s="12"/>
      <c r="UE303" s="12"/>
      <c r="UF303" s="12"/>
      <c r="UG303" s="12"/>
      <c r="UH303" s="12"/>
      <c r="UI303" s="12"/>
      <c r="UJ303" s="12"/>
      <c r="UK303" s="12"/>
      <c r="UL303" s="12"/>
      <c r="UM303" s="12"/>
      <c r="UN303" s="12"/>
      <c r="UO303" s="12"/>
      <c r="UP303" s="12"/>
      <c r="UQ303" s="12"/>
      <c r="UR303" s="12"/>
      <c r="US303" s="12"/>
      <c r="UT303" s="12"/>
      <c r="UU303" s="12"/>
      <c r="UV303" s="12"/>
      <c r="UW303" s="12"/>
      <c r="UX303" s="12"/>
      <c r="UY303" s="12"/>
      <c r="UZ303" s="12"/>
      <c r="VA303" s="12"/>
      <c r="VB303" s="12"/>
      <c r="VC303" s="12"/>
      <c r="VD303" s="12"/>
      <c r="VE303" s="12"/>
      <c r="VF303" s="12"/>
      <c r="VG303" s="12"/>
      <c r="VH303" s="12"/>
      <c r="VI303" s="12"/>
      <c r="VJ303" s="12"/>
      <c r="VK303" s="12"/>
      <c r="VL303" s="12"/>
      <c r="VM303" s="12"/>
      <c r="VN303" s="12"/>
      <c r="VO303" s="12"/>
      <c r="VP303" s="12"/>
      <c r="VQ303" s="12"/>
      <c r="VR303" s="12"/>
      <c r="VS303" s="12"/>
      <c r="VT303" s="12"/>
      <c r="VU303" s="12"/>
      <c r="VV303" s="12"/>
      <c r="VW303" s="12"/>
      <c r="VX303" s="12"/>
      <c r="VY303" s="12"/>
      <c r="VZ303" s="12"/>
      <c r="WA303" s="12"/>
      <c r="WB303" s="12"/>
      <c r="WC303" s="12"/>
      <c r="WD303" s="12"/>
      <c r="WE303" s="12"/>
      <c r="WF303" s="12"/>
      <c r="WG303" s="12"/>
      <c r="WH303" s="12"/>
      <c r="WI303" s="12"/>
      <c r="WJ303" s="12"/>
      <c r="WK303" s="12"/>
      <c r="WL303" s="12"/>
      <c r="WM303" s="12"/>
      <c r="WN303" s="12"/>
      <c r="WO303" s="12"/>
      <c r="WP303" s="12"/>
      <c r="WQ303" s="12"/>
      <c r="WR303" s="12"/>
      <c r="WS303" s="12"/>
      <c r="WT303" s="12"/>
      <c r="WU303" s="12"/>
      <c r="WV303" s="12"/>
      <c r="WW303" s="12"/>
      <c r="WX303" s="12"/>
      <c r="WY303" s="12"/>
      <c r="WZ303" s="12"/>
      <c r="XA303" s="12"/>
      <c r="XB303" s="12"/>
      <c r="XC303" s="12"/>
      <c r="XD303" s="12"/>
      <c r="XE303" s="12"/>
      <c r="XF303" s="12"/>
      <c r="XG303" s="12"/>
      <c r="XH303" s="12"/>
      <c r="XI303" s="12"/>
      <c r="XJ303" s="12"/>
      <c r="XK303" s="12"/>
      <c r="XL303" s="12"/>
      <c r="XM303" s="12"/>
      <c r="XN303" s="12"/>
      <c r="XO303" s="12"/>
      <c r="XP303" s="12"/>
      <c r="XQ303" s="12"/>
      <c r="XR303" s="12"/>
      <c r="XS303" s="12"/>
      <c r="XT303" s="12"/>
      <c r="XU303" s="12"/>
      <c r="XV303" s="12"/>
      <c r="XW303" s="12"/>
      <c r="XX303" s="12"/>
      <c r="XY303" s="12"/>
      <c r="XZ303" s="12"/>
      <c r="YA303" s="12"/>
      <c r="YB303" s="12"/>
      <c r="YC303" s="12"/>
      <c r="YD303" s="12"/>
      <c r="YE303" s="12"/>
      <c r="YF303" s="12"/>
      <c r="YG303" s="12"/>
      <c r="YH303" s="12"/>
      <c r="YI303" s="12"/>
      <c r="YJ303" s="12"/>
      <c r="YK303" s="12"/>
      <c r="YL303" s="12"/>
      <c r="YM303" s="12"/>
      <c r="YN303" s="12"/>
      <c r="YO303" s="12"/>
      <c r="YP303" s="12"/>
      <c r="YQ303" s="12"/>
      <c r="YR303" s="12"/>
      <c r="YS303" s="12"/>
      <c r="YT303" s="12"/>
      <c r="YU303" s="12"/>
      <c r="YV303" s="12"/>
      <c r="YW303" s="12"/>
      <c r="YX303" s="12"/>
      <c r="YY303" s="12"/>
      <c r="YZ303" s="12"/>
      <c r="ZA303" s="12"/>
      <c r="ZB303" s="12"/>
      <c r="ZC303" s="12"/>
      <c r="ZD303" s="12"/>
      <c r="ZE303" s="12"/>
      <c r="ZF303" s="12"/>
      <c r="ZG303" s="12"/>
      <c r="ZH303" s="12"/>
      <c r="ZI303" s="12"/>
      <c r="ZJ303" s="12"/>
      <c r="ZK303" s="12"/>
      <c r="ZL303" s="12"/>
      <c r="ZM303" s="12"/>
      <c r="ZN303" s="12"/>
      <c r="ZO303" s="12"/>
      <c r="ZP303" s="12"/>
      <c r="ZQ303" s="12"/>
      <c r="ZR303" s="12"/>
      <c r="ZS303" s="12"/>
      <c r="ZT303" s="12"/>
      <c r="ZU303" s="12"/>
      <c r="ZV303" s="12"/>
      <c r="ZW303" s="12"/>
      <c r="ZX303" s="12"/>
      <c r="ZY303" s="12"/>
      <c r="ZZ303" s="12"/>
      <c r="AAA303" s="12"/>
      <c r="AAB303" s="12"/>
      <c r="AAC303" s="12"/>
      <c r="AAD303" s="12"/>
      <c r="AAE303" s="12"/>
      <c r="AAF303" s="12"/>
      <c r="AAG303" s="12"/>
      <c r="AAH303" s="12"/>
      <c r="AAI303" s="12"/>
      <c r="AAJ303" s="12"/>
      <c r="AAK303" s="12"/>
      <c r="AAL303" s="12"/>
      <c r="AAM303" s="12"/>
      <c r="AAN303" s="12"/>
      <c r="AAO303" s="12"/>
      <c r="AAP303" s="12"/>
      <c r="AAQ303" s="12"/>
      <c r="AAR303" s="12"/>
      <c r="AAS303" s="12"/>
      <c r="AAT303" s="12"/>
      <c r="AAU303" s="12"/>
      <c r="AAV303" s="12"/>
      <c r="AAW303" s="12"/>
      <c r="AAX303" s="12"/>
      <c r="AAY303" s="12"/>
      <c r="AAZ303" s="12"/>
      <c r="ABA303" s="12"/>
      <c r="ABB303" s="12"/>
      <c r="ABC303" s="12"/>
      <c r="ABD303" s="12"/>
      <c r="ABE303" s="12"/>
      <c r="ABF303" s="12"/>
      <c r="ABG303" s="12"/>
      <c r="ABH303" s="12"/>
      <c r="ABI303" s="12"/>
      <c r="ABJ303" s="12"/>
      <c r="ABK303" s="12"/>
      <c r="ABL303" s="12"/>
      <c r="ABM303" s="12"/>
      <c r="ABN303" s="12"/>
      <c r="ABO303" s="12"/>
      <c r="ABP303" s="12"/>
      <c r="ABQ303" s="12"/>
      <c r="ABR303" s="12"/>
      <c r="ABS303" s="12"/>
      <c r="ABT303" s="12"/>
      <c r="ABU303" s="12"/>
      <c r="ABV303" s="12"/>
      <c r="ABW303" s="12"/>
      <c r="ABX303" s="12"/>
      <c r="ABY303" s="12"/>
      <c r="ABZ303" s="12"/>
      <c r="ACA303" s="12"/>
      <c r="ACB303" s="12"/>
      <c r="ACC303" s="12"/>
      <c r="ACD303" s="12"/>
      <c r="ACE303" s="12"/>
      <c r="ACF303" s="12"/>
      <c r="ACG303" s="12"/>
      <c r="ACH303" s="12"/>
      <c r="ACI303" s="12"/>
      <c r="ACJ303" s="12"/>
      <c r="ACK303" s="12"/>
      <c r="ACL303" s="12"/>
      <c r="ACM303" s="12"/>
      <c r="ACN303" s="12"/>
      <c r="ACO303" s="12"/>
      <c r="ACP303" s="12"/>
      <c r="ACQ303" s="12"/>
      <c r="ACR303" s="12"/>
      <c r="ACS303" s="12"/>
      <c r="ACT303" s="12"/>
      <c r="ACU303" s="12"/>
      <c r="ACV303" s="12"/>
      <c r="ACW303" s="12"/>
      <c r="ACX303" s="12"/>
      <c r="ACY303" s="12"/>
      <c r="ACZ303" s="12"/>
      <c r="ADA303" s="12"/>
      <c r="ADB303" s="12"/>
      <c r="ADC303" s="12"/>
      <c r="ADD303" s="12"/>
      <c r="ADE303" s="12"/>
      <c r="ADF303" s="12"/>
      <c r="ADG303" s="12"/>
      <c r="ADH303" s="12"/>
      <c r="ADI303" s="12"/>
      <c r="ADJ303" s="12"/>
      <c r="ADK303" s="12"/>
      <c r="ADL303" s="12"/>
      <c r="ADM303" s="12"/>
      <c r="ADN303" s="12"/>
      <c r="ADO303" s="12"/>
      <c r="ADP303" s="12"/>
      <c r="ADQ303" s="12"/>
      <c r="ADR303" s="12"/>
      <c r="ADS303" s="12"/>
      <c r="ADT303" s="12"/>
      <c r="ADU303" s="12"/>
      <c r="ADV303" s="12"/>
      <c r="ADW303" s="12"/>
      <c r="ADX303" s="12"/>
      <c r="ADY303" s="12"/>
      <c r="ADZ303" s="12"/>
    </row>
    <row r="304" spans="1:806" x14ac:dyDescent="0.25">
      <c r="A304" s="14" t="s">
        <v>248</v>
      </c>
      <c r="B304" s="19">
        <v>43414</v>
      </c>
      <c r="C304" s="8" t="str">
        <f>HYPERLINK("https://www.youtube.com/watch?v=GldlzMlsZY4","Developing A Wooden Boat-building Team! –Tally Ho EP36")</f>
        <v>Developing A Wooden Boat-building Team! –Tally Ho EP36</v>
      </c>
      <c r="D304" s="4" t="s">
        <v>250</v>
      </c>
    </row>
    <row r="305" spans="1:806" x14ac:dyDescent="0.25">
      <c r="D305" s="4" t="s">
        <v>156</v>
      </c>
    </row>
    <row r="306" spans="1:806" x14ac:dyDescent="0.25">
      <c r="D306" s="4" t="s">
        <v>457</v>
      </c>
    </row>
    <row r="307" spans="1:806" x14ac:dyDescent="0.25">
      <c r="D307" s="4" t="s">
        <v>783</v>
      </c>
    </row>
    <row r="308" spans="1:806" x14ac:dyDescent="0.25">
      <c r="D308" s="4" t="s">
        <v>249</v>
      </c>
    </row>
    <row r="309" spans="1:806" x14ac:dyDescent="0.25">
      <c r="D309" s="4" t="s">
        <v>251</v>
      </c>
    </row>
    <row r="310" spans="1:806" x14ac:dyDescent="0.25">
      <c r="D310" s="4" t="s">
        <v>784</v>
      </c>
    </row>
    <row r="311" spans="1:806" x14ac:dyDescent="0.25">
      <c r="D311" s="4" t="s">
        <v>252</v>
      </c>
    </row>
    <row r="312" spans="1:806" x14ac:dyDescent="0.25">
      <c r="D312" s="4" t="s">
        <v>253</v>
      </c>
    </row>
    <row r="313" spans="1:806" s="1" customFormat="1" x14ac:dyDescent="0.25">
      <c r="A313" s="7"/>
      <c r="B313" s="20"/>
      <c r="C313" s="5"/>
      <c r="D313" s="5" t="s">
        <v>254</v>
      </c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  <c r="JW313" s="12"/>
      <c r="JX313" s="12"/>
      <c r="JY313" s="12"/>
      <c r="JZ313" s="12"/>
      <c r="KA313" s="12"/>
      <c r="KB313" s="12"/>
      <c r="KC313" s="12"/>
      <c r="KD313" s="12"/>
      <c r="KE313" s="12"/>
      <c r="KF313" s="12"/>
      <c r="KG313" s="12"/>
      <c r="KH313" s="12"/>
      <c r="KI313" s="12"/>
      <c r="KJ313" s="12"/>
      <c r="KK313" s="12"/>
      <c r="KL313" s="12"/>
      <c r="KM313" s="12"/>
      <c r="KN313" s="12"/>
      <c r="KO313" s="12"/>
      <c r="KP313" s="12"/>
      <c r="KQ313" s="12"/>
      <c r="KR313" s="12"/>
      <c r="KS313" s="12"/>
      <c r="KT313" s="12"/>
      <c r="KU313" s="12"/>
      <c r="KV313" s="12"/>
      <c r="KW313" s="12"/>
      <c r="KX313" s="12"/>
      <c r="KY313" s="12"/>
      <c r="KZ313" s="12"/>
      <c r="LA313" s="12"/>
      <c r="LB313" s="12"/>
      <c r="LC313" s="12"/>
      <c r="LD313" s="12"/>
      <c r="LE313" s="12"/>
      <c r="LF313" s="12"/>
      <c r="LG313" s="12"/>
      <c r="LH313" s="12"/>
      <c r="LI313" s="12"/>
      <c r="LJ313" s="12"/>
      <c r="LK313" s="12"/>
      <c r="LL313" s="12"/>
      <c r="LM313" s="12"/>
      <c r="LN313" s="12"/>
      <c r="LO313" s="12"/>
      <c r="LP313" s="12"/>
      <c r="LQ313" s="12"/>
      <c r="LR313" s="12"/>
      <c r="LS313" s="12"/>
      <c r="LT313" s="12"/>
      <c r="LU313" s="12"/>
      <c r="LV313" s="12"/>
      <c r="LW313" s="12"/>
      <c r="LX313" s="12"/>
      <c r="LY313" s="12"/>
      <c r="LZ313" s="12"/>
      <c r="MA313" s="12"/>
      <c r="MB313" s="12"/>
      <c r="MC313" s="12"/>
      <c r="MD313" s="12"/>
      <c r="ME313" s="12"/>
      <c r="MF313" s="12"/>
      <c r="MG313" s="12"/>
      <c r="MH313" s="12"/>
      <c r="MI313" s="12"/>
      <c r="MJ313" s="12"/>
      <c r="MK313" s="12"/>
      <c r="ML313" s="12"/>
      <c r="MM313" s="12"/>
      <c r="MN313" s="12"/>
      <c r="MO313" s="12"/>
      <c r="MP313" s="12"/>
      <c r="MQ313" s="12"/>
      <c r="MR313" s="12"/>
      <c r="MS313" s="12"/>
      <c r="MT313" s="12"/>
      <c r="MU313" s="12"/>
      <c r="MV313" s="12"/>
      <c r="MW313" s="12"/>
      <c r="MX313" s="12"/>
      <c r="MY313" s="12"/>
      <c r="MZ313" s="12"/>
      <c r="NA313" s="12"/>
      <c r="NB313" s="12"/>
      <c r="NC313" s="12"/>
      <c r="ND313" s="12"/>
      <c r="NE313" s="12"/>
      <c r="NF313" s="12"/>
      <c r="NG313" s="12"/>
      <c r="NH313" s="12"/>
      <c r="NI313" s="12"/>
      <c r="NJ313" s="12"/>
      <c r="NK313" s="12"/>
      <c r="NL313" s="12"/>
      <c r="NM313" s="12"/>
      <c r="NN313" s="12"/>
      <c r="NO313" s="12"/>
      <c r="NP313" s="12"/>
      <c r="NQ313" s="12"/>
      <c r="NR313" s="12"/>
      <c r="NS313" s="12"/>
      <c r="NT313" s="12"/>
      <c r="NU313" s="12"/>
      <c r="NV313" s="12"/>
      <c r="NW313" s="12"/>
      <c r="NX313" s="12"/>
      <c r="NY313" s="12"/>
      <c r="NZ313" s="12"/>
      <c r="OA313" s="12"/>
      <c r="OB313" s="12"/>
      <c r="OC313" s="12"/>
      <c r="OD313" s="12"/>
      <c r="OE313" s="12"/>
      <c r="OF313" s="12"/>
      <c r="OG313" s="12"/>
      <c r="OH313" s="12"/>
      <c r="OI313" s="12"/>
      <c r="OJ313" s="12"/>
      <c r="OK313" s="12"/>
      <c r="OL313" s="12"/>
      <c r="OM313" s="12"/>
      <c r="ON313" s="12"/>
      <c r="OO313" s="12"/>
      <c r="OP313" s="12"/>
      <c r="OQ313" s="12"/>
      <c r="OR313" s="12"/>
      <c r="OS313" s="12"/>
      <c r="OT313" s="12"/>
      <c r="OU313" s="12"/>
      <c r="OV313" s="12"/>
      <c r="OW313" s="12"/>
      <c r="OX313" s="12"/>
      <c r="OY313" s="12"/>
      <c r="OZ313" s="12"/>
      <c r="PA313" s="12"/>
      <c r="PB313" s="12"/>
      <c r="PC313" s="12"/>
      <c r="PD313" s="12"/>
      <c r="PE313" s="12"/>
      <c r="PF313" s="12"/>
      <c r="PG313" s="12"/>
      <c r="PH313" s="12"/>
      <c r="PI313" s="12"/>
      <c r="PJ313" s="12"/>
      <c r="PK313" s="12"/>
      <c r="PL313" s="12"/>
      <c r="PM313" s="12"/>
      <c r="PN313" s="12"/>
      <c r="PO313" s="12"/>
      <c r="PP313" s="12"/>
      <c r="PQ313" s="12"/>
      <c r="PR313" s="12"/>
      <c r="PS313" s="12"/>
      <c r="PT313" s="12"/>
      <c r="PU313" s="12"/>
      <c r="PV313" s="12"/>
      <c r="PW313" s="12"/>
      <c r="PX313" s="12"/>
      <c r="PY313" s="12"/>
      <c r="PZ313" s="12"/>
      <c r="QA313" s="12"/>
      <c r="QB313" s="12"/>
      <c r="QC313" s="12"/>
      <c r="QD313" s="12"/>
      <c r="QE313" s="12"/>
      <c r="QF313" s="12"/>
      <c r="QG313" s="12"/>
      <c r="QH313" s="12"/>
      <c r="QI313" s="12"/>
      <c r="QJ313" s="12"/>
      <c r="QK313" s="12"/>
      <c r="QL313" s="12"/>
      <c r="QM313" s="12"/>
      <c r="QN313" s="12"/>
      <c r="QO313" s="12"/>
      <c r="QP313" s="12"/>
      <c r="QQ313" s="12"/>
      <c r="QR313" s="12"/>
      <c r="QS313" s="12"/>
      <c r="QT313" s="12"/>
      <c r="QU313" s="12"/>
      <c r="QV313" s="12"/>
      <c r="QW313" s="12"/>
      <c r="QX313" s="12"/>
      <c r="QY313" s="12"/>
      <c r="QZ313" s="12"/>
      <c r="RA313" s="12"/>
      <c r="RB313" s="12"/>
      <c r="RC313" s="12"/>
      <c r="RD313" s="12"/>
      <c r="RE313" s="12"/>
      <c r="RF313" s="12"/>
      <c r="RG313" s="12"/>
      <c r="RH313" s="12"/>
      <c r="RI313" s="12"/>
      <c r="RJ313" s="12"/>
      <c r="RK313" s="12"/>
      <c r="RL313" s="12"/>
      <c r="RM313" s="12"/>
      <c r="RN313" s="12"/>
      <c r="RO313" s="12"/>
      <c r="RP313" s="12"/>
      <c r="RQ313" s="12"/>
      <c r="RR313" s="12"/>
      <c r="RS313" s="12"/>
      <c r="RT313" s="12"/>
      <c r="RU313" s="12"/>
      <c r="RV313" s="12"/>
      <c r="RW313" s="12"/>
      <c r="RX313" s="12"/>
      <c r="RY313" s="12"/>
      <c r="RZ313" s="12"/>
      <c r="SA313" s="12"/>
      <c r="SB313" s="12"/>
      <c r="SC313" s="12"/>
      <c r="SD313" s="12"/>
      <c r="SE313" s="12"/>
      <c r="SF313" s="12"/>
      <c r="SG313" s="12"/>
      <c r="SH313" s="12"/>
      <c r="SI313" s="12"/>
      <c r="SJ313" s="12"/>
      <c r="SK313" s="12"/>
      <c r="SL313" s="12"/>
      <c r="SM313" s="12"/>
      <c r="SN313" s="12"/>
      <c r="SO313" s="12"/>
      <c r="SP313" s="12"/>
      <c r="SQ313" s="12"/>
      <c r="SR313" s="12"/>
      <c r="SS313" s="12"/>
      <c r="ST313" s="12"/>
      <c r="SU313" s="12"/>
      <c r="SV313" s="12"/>
      <c r="SW313" s="12"/>
      <c r="SX313" s="12"/>
      <c r="SY313" s="12"/>
      <c r="SZ313" s="12"/>
      <c r="TA313" s="12"/>
      <c r="TB313" s="12"/>
      <c r="TC313" s="12"/>
      <c r="TD313" s="12"/>
      <c r="TE313" s="12"/>
      <c r="TF313" s="12"/>
      <c r="TG313" s="12"/>
      <c r="TH313" s="12"/>
      <c r="TI313" s="12"/>
      <c r="TJ313" s="12"/>
      <c r="TK313" s="12"/>
      <c r="TL313" s="12"/>
      <c r="TM313" s="12"/>
      <c r="TN313" s="12"/>
      <c r="TO313" s="12"/>
      <c r="TP313" s="12"/>
      <c r="TQ313" s="12"/>
      <c r="TR313" s="12"/>
      <c r="TS313" s="12"/>
      <c r="TT313" s="12"/>
      <c r="TU313" s="12"/>
      <c r="TV313" s="12"/>
      <c r="TW313" s="12"/>
      <c r="TX313" s="12"/>
      <c r="TY313" s="12"/>
      <c r="TZ313" s="12"/>
      <c r="UA313" s="12"/>
      <c r="UB313" s="12"/>
      <c r="UC313" s="12"/>
      <c r="UD313" s="12"/>
      <c r="UE313" s="12"/>
      <c r="UF313" s="12"/>
      <c r="UG313" s="12"/>
      <c r="UH313" s="12"/>
      <c r="UI313" s="12"/>
      <c r="UJ313" s="12"/>
      <c r="UK313" s="12"/>
      <c r="UL313" s="12"/>
      <c r="UM313" s="12"/>
      <c r="UN313" s="12"/>
      <c r="UO313" s="12"/>
      <c r="UP313" s="12"/>
      <c r="UQ313" s="12"/>
      <c r="UR313" s="12"/>
      <c r="US313" s="12"/>
      <c r="UT313" s="12"/>
      <c r="UU313" s="12"/>
      <c r="UV313" s="12"/>
      <c r="UW313" s="12"/>
      <c r="UX313" s="12"/>
      <c r="UY313" s="12"/>
      <c r="UZ313" s="12"/>
      <c r="VA313" s="12"/>
      <c r="VB313" s="12"/>
      <c r="VC313" s="12"/>
      <c r="VD313" s="12"/>
      <c r="VE313" s="12"/>
      <c r="VF313" s="12"/>
      <c r="VG313" s="12"/>
      <c r="VH313" s="12"/>
      <c r="VI313" s="12"/>
      <c r="VJ313" s="12"/>
      <c r="VK313" s="12"/>
      <c r="VL313" s="12"/>
      <c r="VM313" s="12"/>
      <c r="VN313" s="12"/>
      <c r="VO313" s="12"/>
      <c r="VP313" s="12"/>
      <c r="VQ313" s="12"/>
      <c r="VR313" s="12"/>
      <c r="VS313" s="12"/>
      <c r="VT313" s="12"/>
      <c r="VU313" s="12"/>
      <c r="VV313" s="12"/>
      <c r="VW313" s="12"/>
      <c r="VX313" s="12"/>
      <c r="VY313" s="12"/>
      <c r="VZ313" s="12"/>
      <c r="WA313" s="12"/>
      <c r="WB313" s="12"/>
      <c r="WC313" s="12"/>
      <c r="WD313" s="12"/>
      <c r="WE313" s="12"/>
      <c r="WF313" s="12"/>
      <c r="WG313" s="12"/>
      <c r="WH313" s="12"/>
      <c r="WI313" s="12"/>
      <c r="WJ313" s="12"/>
      <c r="WK313" s="12"/>
      <c r="WL313" s="12"/>
      <c r="WM313" s="12"/>
      <c r="WN313" s="12"/>
      <c r="WO313" s="12"/>
      <c r="WP313" s="12"/>
      <c r="WQ313" s="12"/>
      <c r="WR313" s="12"/>
      <c r="WS313" s="12"/>
      <c r="WT313" s="12"/>
      <c r="WU313" s="12"/>
      <c r="WV313" s="12"/>
      <c r="WW313" s="12"/>
      <c r="WX313" s="12"/>
      <c r="WY313" s="12"/>
      <c r="WZ313" s="12"/>
      <c r="XA313" s="12"/>
      <c r="XB313" s="12"/>
      <c r="XC313" s="12"/>
      <c r="XD313" s="12"/>
      <c r="XE313" s="12"/>
      <c r="XF313" s="12"/>
      <c r="XG313" s="12"/>
      <c r="XH313" s="12"/>
      <c r="XI313" s="12"/>
      <c r="XJ313" s="12"/>
      <c r="XK313" s="12"/>
      <c r="XL313" s="12"/>
      <c r="XM313" s="12"/>
      <c r="XN313" s="12"/>
      <c r="XO313" s="12"/>
      <c r="XP313" s="12"/>
      <c r="XQ313" s="12"/>
      <c r="XR313" s="12"/>
      <c r="XS313" s="12"/>
      <c r="XT313" s="12"/>
      <c r="XU313" s="12"/>
      <c r="XV313" s="12"/>
      <c r="XW313" s="12"/>
      <c r="XX313" s="12"/>
      <c r="XY313" s="12"/>
      <c r="XZ313" s="12"/>
      <c r="YA313" s="12"/>
      <c r="YB313" s="12"/>
      <c r="YC313" s="12"/>
      <c r="YD313" s="12"/>
      <c r="YE313" s="12"/>
      <c r="YF313" s="12"/>
      <c r="YG313" s="12"/>
      <c r="YH313" s="12"/>
      <c r="YI313" s="12"/>
      <c r="YJ313" s="12"/>
      <c r="YK313" s="12"/>
      <c r="YL313" s="12"/>
      <c r="YM313" s="12"/>
      <c r="YN313" s="12"/>
      <c r="YO313" s="12"/>
      <c r="YP313" s="12"/>
      <c r="YQ313" s="12"/>
      <c r="YR313" s="12"/>
      <c r="YS313" s="12"/>
      <c r="YT313" s="12"/>
      <c r="YU313" s="12"/>
      <c r="YV313" s="12"/>
      <c r="YW313" s="12"/>
      <c r="YX313" s="12"/>
      <c r="YY313" s="12"/>
      <c r="YZ313" s="12"/>
      <c r="ZA313" s="12"/>
      <c r="ZB313" s="12"/>
      <c r="ZC313" s="12"/>
      <c r="ZD313" s="12"/>
      <c r="ZE313" s="12"/>
      <c r="ZF313" s="12"/>
      <c r="ZG313" s="12"/>
      <c r="ZH313" s="12"/>
      <c r="ZI313" s="12"/>
      <c r="ZJ313" s="12"/>
      <c r="ZK313" s="12"/>
      <c r="ZL313" s="12"/>
      <c r="ZM313" s="12"/>
      <c r="ZN313" s="12"/>
      <c r="ZO313" s="12"/>
      <c r="ZP313" s="12"/>
      <c r="ZQ313" s="12"/>
      <c r="ZR313" s="12"/>
      <c r="ZS313" s="12"/>
      <c r="ZT313" s="12"/>
      <c r="ZU313" s="12"/>
      <c r="ZV313" s="12"/>
      <c r="ZW313" s="12"/>
      <c r="ZX313" s="12"/>
      <c r="ZY313" s="12"/>
      <c r="ZZ313" s="12"/>
      <c r="AAA313" s="12"/>
      <c r="AAB313" s="12"/>
      <c r="AAC313" s="12"/>
      <c r="AAD313" s="12"/>
      <c r="AAE313" s="12"/>
      <c r="AAF313" s="12"/>
      <c r="AAG313" s="12"/>
      <c r="AAH313" s="12"/>
      <c r="AAI313" s="12"/>
      <c r="AAJ313" s="12"/>
      <c r="AAK313" s="12"/>
      <c r="AAL313" s="12"/>
      <c r="AAM313" s="12"/>
      <c r="AAN313" s="12"/>
      <c r="AAO313" s="12"/>
      <c r="AAP313" s="12"/>
      <c r="AAQ313" s="12"/>
      <c r="AAR313" s="12"/>
      <c r="AAS313" s="12"/>
      <c r="AAT313" s="12"/>
      <c r="AAU313" s="12"/>
      <c r="AAV313" s="12"/>
      <c r="AAW313" s="12"/>
      <c r="AAX313" s="12"/>
      <c r="AAY313" s="12"/>
      <c r="AAZ313" s="12"/>
      <c r="ABA313" s="12"/>
      <c r="ABB313" s="12"/>
      <c r="ABC313" s="12"/>
      <c r="ABD313" s="12"/>
      <c r="ABE313" s="12"/>
      <c r="ABF313" s="12"/>
      <c r="ABG313" s="12"/>
      <c r="ABH313" s="12"/>
      <c r="ABI313" s="12"/>
      <c r="ABJ313" s="12"/>
      <c r="ABK313" s="12"/>
      <c r="ABL313" s="12"/>
      <c r="ABM313" s="12"/>
      <c r="ABN313" s="12"/>
      <c r="ABO313" s="12"/>
      <c r="ABP313" s="12"/>
      <c r="ABQ313" s="12"/>
      <c r="ABR313" s="12"/>
      <c r="ABS313" s="12"/>
      <c r="ABT313" s="12"/>
      <c r="ABU313" s="12"/>
      <c r="ABV313" s="12"/>
      <c r="ABW313" s="12"/>
      <c r="ABX313" s="12"/>
      <c r="ABY313" s="12"/>
      <c r="ABZ313" s="12"/>
      <c r="ACA313" s="12"/>
      <c r="ACB313" s="12"/>
      <c r="ACC313" s="12"/>
      <c r="ACD313" s="12"/>
      <c r="ACE313" s="12"/>
      <c r="ACF313" s="12"/>
      <c r="ACG313" s="12"/>
      <c r="ACH313" s="12"/>
      <c r="ACI313" s="12"/>
      <c r="ACJ313" s="12"/>
      <c r="ACK313" s="12"/>
      <c r="ACL313" s="12"/>
      <c r="ACM313" s="12"/>
      <c r="ACN313" s="12"/>
      <c r="ACO313" s="12"/>
      <c r="ACP313" s="12"/>
      <c r="ACQ313" s="12"/>
      <c r="ACR313" s="12"/>
      <c r="ACS313" s="12"/>
      <c r="ACT313" s="12"/>
      <c r="ACU313" s="12"/>
      <c r="ACV313" s="12"/>
      <c r="ACW313" s="12"/>
      <c r="ACX313" s="12"/>
      <c r="ACY313" s="12"/>
      <c r="ACZ313" s="12"/>
      <c r="ADA313" s="12"/>
      <c r="ADB313" s="12"/>
      <c r="ADC313" s="12"/>
      <c r="ADD313" s="12"/>
      <c r="ADE313" s="12"/>
      <c r="ADF313" s="12"/>
      <c r="ADG313" s="12"/>
      <c r="ADH313" s="12"/>
      <c r="ADI313" s="12"/>
      <c r="ADJ313" s="12"/>
      <c r="ADK313" s="12"/>
      <c r="ADL313" s="12"/>
      <c r="ADM313" s="12"/>
      <c r="ADN313" s="12"/>
      <c r="ADO313" s="12"/>
      <c r="ADP313" s="12"/>
      <c r="ADQ313" s="12"/>
      <c r="ADR313" s="12"/>
      <c r="ADS313" s="12"/>
      <c r="ADT313" s="12"/>
      <c r="ADU313" s="12"/>
      <c r="ADV313" s="12"/>
      <c r="ADW313" s="12"/>
      <c r="ADX313" s="12"/>
      <c r="ADY313" s="12"/>
      <c r="ADZ313" s="12"/>
    </row>
    <row r="314" spans="1:806" s="11" customFormat="1" x14ac:dyDescent="0.25">
      <c r="A314" s="10" t="s">
        <v>255</v>
      </c>
      <c r="B314" s="21">
        <v>43428</v>
      </c>
      <c r="C314" s="34" t="str">
        <f>HYPERLINK("https://www.youtube.com/watch?v=7wdqZwc2Nyo","The Mind of a Boat Builder - Presented by SV Seeker (Tally Ho EP37)")</f>
        <v>The Mind of a Boat Builder - Presented by SV Seeker (Tally Ho EP37)</v>
      </c>
      <c r="D314" s="2" t="s">
        <v>308</v>
      </c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  <c r="JW314" s="12"/>
      <c r="JX314" s="12"/>
      <c r="JY314" s="12"/>
      <c r="JZ314" s="12"/>
      <c r="KA314" s="12"/>
      <c r="KB314" s="12"/>
      <c r="KC314" s="12"/>
      <c r="KD314" s="12"/>
      <c r="KE314" s="12"/>
      <c r="KF314" s="12"/>
      <c r="KG314" s="12"/>
      <c r="KH314" s="12"/>
      <c r="KI314" s="12"/>
      <c r="KJ314" s="12"/>
      <c r="KK314" s="12"/>
      <c r="KL314" s="12"/>
      <c r="KM314" s="12"/>
      <c r="KN314" s="12"/>
      <c r="KO314" s="12"/>
      <c r="KP314" s="12"/>
      <c r="KQ314" s="12"/>
      <c r="KR314" s="12"/>
      <c r="KS314" s="12"/>
      <c r="KT314" s="12"/>
      <c r="KU314" s="12"/>
      <c r="KV314" s="12"/>
      <c r="KW314" s="12"/>
      <c r="KX314" s="12"/>
      <c r="KY314" s="12"/>
      <c r="KZ314" s="12"/>
      <c r="LA314" s="12"/>
      <c r="LB314" s="12"/>
      <c r="LC314" s="12"/>
      <c r="LD314" s="12"/>
      <c r="LE314" s="12"/>
      <c r="LF314" s="12"/>
      <c r="LG314" s="12"/>
      <c r="LH314" s="12"/>
      <c r="LI314" s="12"/>
      <c r="LJ314" s="12"/>
      <c r="LK314" s="12"/>
      <c r="LL314" s="12"/>
      <c r="LM314" s="12"/>
      <c r="LN314" s="12"/>
      <c r="LO314" s="12"/>
      <c r="LP314" s="12"/>
      <c r="LQ314" s="12"/>
      <c r="LR314" s="12"/>
      <c r="LS314" s="12"/>
      <c r="LT314" s="12"/>
      <c r="LU314" s="12"/>
      <c r="LV314" s="12"/>
      <c r="LW314" s="12"/>
      <c r="LX314" s="12"/>
      <c r="LY314" s="12"/>
      <c r="LZ314" s="12"/>
      <c r="MA314" s="12"/>
      <c r="MB314" s="12"/>
      <c r="MC314" s="12"/>
      <c r="MD314" s="12"/>
      <c r="ME314" s="12"/>
      <c r="MF314" s="12"/>
      <c r="MG314" s="12"/>
      <c r="MH314" s="12"/>
      <c r="MI314" s="12"/>
      <c r="MJ314" s="12"/>
      <c r="MK314" s="12"/>
      <c r="ML314" s="12"/>
      <c r="MM314" s="12"/>
      <c r="MN314" s="12"/>
      <c r="MO314" s="12"/>
      <c r="MP314" s="12"/>
      <c r="MQ314" s="12"/>
      <c r="MR314" s="12"/>
      <c r="MS314" s="12"/>
      <c r="MT314" s="12"/>
      <c r="MU314" s="12"/>
      <c r="MV314" s="12"/>
      <c r="MW314" s="12"/>
      <c r="MX314" s="12"/>
      <c r="MY314" s="12"/>
      <c r="MZ314" s="12"/>
      <c r="NA314" s="12"/>
      <c r="NB314" s="12"/>
      <c r="NC314" s="12"/>
      <c r="ND314" s="12"/>
      <c r="NE314" s="12"/>
      <c r="NF314" s="12"/>
      <c r="NG314" s="12"/>
      <c r="NH314" s="12"/>
      <c r="NI314" s="12"/>
      <c r="NJ314" s="12"/>
      <c r="NK314" s="12"/>
      <c r="NL314" s="12"/>
      <c r="NM314" s="12"/>
      <c r="NN314" s="12"/>
      <c r="NO314" s="12"/>
      <c r="NP314" s="12"/>
      <c r="NQ314" s="12"/>
      <c r="NR314" s="12"/>
      <c r="NS314" s="12"/>
      <c r="NT314" s="12"/>
      <c r="NU314" s="12"/>
      <c r="NV314" s="12"/>
      <c r="NW314" s="12"/>
      <c r="NX314" s="12"/>
      <c r="NY314" s="12"/>
      <c r="NZ314" s="12"/>
      <c r="OA314" s="12"/>
      <c r="OB314" s="12"/>
      <c r="OC314" s="12"/>
      <c r="OD314" s="12"/>
      <c r="OE314" s="12"/>
      <c r="OF314" s="12"/>
      <c r="OG314" s="12"/>
      <c r="OH314" s="12"/>
      <c r="OI314" s="12"/>
      <c r="OJ314" s="12"/>
      <c r="OK314" s="12"/>
      <c r="OL314" s="12"/>
      <c r="OM314" s="12"/>
      <c r="ON314" s="12"/>
      <c r="OO314" s="12"/>
      <c r="OP314" s="12"/>
      <c r="OQ314" s="12"/>
      <c r="OR314" s="12"/>
      <c r="OS314" s="12"/>
      <c r="OT314" s="12"/>
      <c r="OU314" s="12"/>
      <c r="OV314" s="12"/>
      <c r="OW314" s="12"/>
      <c r="OX314" s="12"/>
      <c r="OY314" s="12"/>
      <c r="OZ314" s="12"/>
      <c r="PA314" s="12"/>
      <c r="PB314" s="12"/>
      <c r="PC314" s="12"/>
      <c r="PD314" s="12"/>
      <c r="PE314" s="12"/>
      <c r="PF314" s="12"/>
      <c r="PG314" s="12"/>
      <c r="PH314" s="12"/>
      <c r="PI314" s="12"/>
      <c r="PJ314" s="12"/>
      <c r="PK314" s="12"/>
      <c r="PL314" s="12"/>
      <c r="PM314" s="12"/>
      <c r="PN314" s="12"/>
      <c r="PO314" s="12"/>
      <c r="PP314" s="12"/>
      <c r="PQ314" s="12"/>
      <c r="PR314" s="12"/>
      <c r="PS314" s="12"/>
      <c r="PT314" s="12"/>
      <c r="PU314" s="12"/>
      <c r="PV314" s="12"/>
      <c r="PW314" s="12"/>
      <c r="PX314" s="12"/>
      <c r="PY314" s="12"/>
      <c r="PZ314" s="12"/>
      <c r="QA314" s="12"/>
      <c r="QB314" s="12"/>
      <c r="QC314" s="12"/>
      <c r="QD314" s="12"/>
      <c r="QE314" s="12"/>
      <c r="QF314" s="12"/>
      <c r="QG314" s="12"/>
      <c r="QH314" s="12"/>
      <c r="QI314" s="12"/>
      <c r="QJ314" s="12"/>
      <c r="QK314" s="12"/>
      <c r="QL314" s="12"/>
      <c r="QM314" s="12"/>
      <c r="QN314" s="12"/>
      <c r="QO314" s="12"/>
      <c r="QP314" s="12"/>
      <c r="QQ314" s="12"/>
      <c r="QR314" s="12"/>
      <c r="QS314" s="12"/>
      <c r="QT314" s="12"/>
      <c r="QU314" s="12"/>
      <c r="QV314" s="12"/>
      <c r="QW314" s="12"/>
      <c r="QX314" s="12"/>
      <c r="QY314" s="12"/>
      <c r="QZ314" s="12"/>
      <c r="RA314" s="12"/>
      <c r="RB314" s="12"/>
      <c r="RC314" s="12"/>
      <c r="RD314" s="12"/>
      <c r="RE314" s="12"/>
      <c r="RF314" s="12"/>
      <c r="RG314" s="12"/>
      <c r="RH314" s="12"/>
      <c r="RI314" s="12"/>
      <c r="RJ314" s="12"/>
      <c r="RK314" s="12"/>
      <c r="RL314" s="12"/>
      <c r="RM314" s="12"/>
      <c r="RN314" s="12"/>
      <c r="RO314" s="12"/>
      <c r="RP314" s="12"/>
      <c r="RQ314" s="12"/>
      <c r="RR314" s="12"/>
      <c r="RS314" s="12"/>
      <c r="RT314" s="12"/>
      <c r="RU314" s="12"/>
      <c r="RV314" s="12"/>
      <c r="RW314" s="12"/>
      <c r="RX314" s="12"/>
      <c r="RY314" s="12"/>
      <c r="RZ314" s="12"/>
      <c r="SA314" s="12"/>
      <c r="SB314" s="12"/>
      <c r="SC314" s="12"/>
      <c r="SD314" s="12"/>
      <c r="SE314" s="12"/>
      <c r="SF314" s="12"/>
      <c r="SG314" s="12"/>
      <c r="SH314" s="12"/>
      <c r="SI314" s="12"/>
      <c r="SJ314" s="12"/>
      <c r="SK314" s="12"/>
      <c r="SL314" s="12"/>
      <c r="SM314" s="12"/>
      <c r="SN314" s="12"/>
      <c r="SO314" s="12"/>
      <c r="SP314" s="12"/>
      <c r="SQ314" s="12"/>
      <c r="SR314" s="12"/>
      <c r="SS314" s="12"/>
      <c r="ST314" s="12"/>
      <c r="SU314" s="12"/>
      <c r="SV314" s="12"/>
      <c r="SW314" s="12"/>
      <c r="SX314" s="12"/>
      <c r="SY314" s="12"/>
      <c r="SZ314" s="12"/>
      <c r="TA314" s="12"/>
      <c r="TB314" s="12"/>
      <c r="TC314" s="12"/>
      <c r="TD314" s="12"/>
      <c r="TE314" s="12"/>
      <c r="TF314" s="12"/>
      <c r="TG314" s="12"/>
      <c r="TH314" s="12"/>
      <c r="TI314" s="12"/>
      <c r="TJ314" s="12"/>
      <c r="TK314" s="12"/>
      <c r="TL314" s="12"/>
      <c r="TM314" s="12"/>
      <c r="TN314" s="12"/>
      <c r="TO314" s="12"/>
      <c r="TP314" s="12"/>
      <c r="TQ314" s="12"/>
      <c r="TR314" s="12"/>
      <c r="TS314" s="12"/>
      <c r="TT314" s="12"/>
      <c r="TU314" s="12"/>
      <c r="TV314" s="12"/>
      <c r="TW314" s="12"/>
      <c r="TX314" s="12"/>
      <c r="TY314" s="12"/>
      <c r="TZ314" s="12"/>
      <c r="UA314" s="12"/>
      <c r="UB314" s="12"/>
      <c r="UC314" s="12"/>
      <c r="UD314" s="12"/>
      <c r="UE314" s="12"/>
      <c r="UF314" s="12"/>
      <c r="UG314" s="12"/>
      <c r="UH314" s="12"/>
      <c r="UI314" s="12"/>
      <c r="UJ314" s="12"/>
      <c r="UK314" s="12"/>
      <c r="UL314" s="12"/>
      <c r="UM314" s="12"/>
      <c r="UN314" s="12"/>
      <c r="UO314" s="12"/>
      <c r="UP314" s="12"/>
      <c r="UQ314" s="12"/>
      <c r="UR314" s="12"/>
      <c r="US314" s="12"/>
      <c r="UT314" s="12"/>
      <c r="UU314" s="12"/>
      <c r="UV314" s="12"/>
      <c r="UW314" s="12"/>
      <c r="UX314" s="12"/>
      <c r="UY314" s="12"/>
      <c r="UZ314" s="12"/>
      <c r="VA314" s="12"/>
      <c r="VB314" s="12"/>
      <c r="VC314" s="12"/>
      <c r="VD314" s="12"/>
      <c r="VE314" s="12"/>
      <c r="VF314" s="12"/>
      <c r="VG314" s="12"/>
      <c r="VH314" s="12"/>
      <c r="VI314" s="12"/>
      <c r="VJ314" s="12"/>
      <c r="VK314" s="12"/>
      <c r="VL314" s="12"/>
      <c r="VM314" s="12"/>
      <c r="VN314" s="12"/>
      <c r="VO314" s="12"/>
      <c r="VP314" s="12"/>
      <c r="VQ314" s="12"/>
      <c r="VR314" s="12"/>
      <c r="VS314" s="12"/>
      <c r="VT314" s="12"/>
      <c r="VU314" s="12"/>
      <c r="VV314" s="12"/>
      <c r="VW314" s="12"/>
      <c r="VX314" s="12"/>
      <c r="VY314" s="12"/>
      <c r="VZ314" s="12"/>
      <c r="WA314" s="12"/>
      <c r="WB314" s="12"/>
      <c r="WC314" s="12"/>
      <c r="WD314" s="12"/>
      <c r="WE314" s="12"/>
      <c r="WF314" s="12"/>
      <c r="WG314" s="12"/>
      <c r="WH314" s="12"/>
      <c r="WI314" s="12"/>
      <c r="WJ314" s="12"/>
      <c r="WK314" s="12"/>
      <c r="WL314" s="12"/>
      <c r="WM314" s="12"/>
      <c r="WN314" s="12"/>
      <c r="WO314" s="12"/>
      <c r="WP314" s="12"/>
      <c r="WQ314" s="12"/>
      <c r="WR314" s="12"/>
      <c r="WS314" s="12"/>
      <c r="WT314" s="12"/>
      <c r="WU314" s="12"/>
      <c r="WV314" s="12"/>
      <c r="WW314" s="12"/>
      <c r="WX314" s="12"/>
      <c r="WY314" s="12"/>
      <c r="WZ314" s="12"/>
      <c r="XA314" s="12"/>
      <c r="XB314" s="12"/>
      <c r="XC314" s="12"/>
      <c r="XD314" s="12"/>
      <c r="XE314" s="12"/>
      <c r="XF314" s="12"/>
      <c r="XG314" s="12"/>
      <c r="XH314" s="12"/>
      <c r="XI314" s="12"/>
      <c r="XJ314" s="12"/>
      <c r="XK314" s="12"/>
      <c r="XL314" s="12"/>
      <c r="XM314" s="12"/>
      <c r="XN314" s="12"/>
      <c r="XO314" s="12"/>
      <c r="XP314" s="12"/>
      <c r="XQ314" s="12"/>
      <c r="XR314" s="12"/>
      <c r="XS314" s="12"/>
      <c r="XT314" s="12"/>
      <c r="XU314" s="12"/>
      <c r="XV314" s="12"/>
      <c r="XW314" s="12"/>
      <c r="XX314" s="12"/>
      <c r="XY314" s="12"/>
      <c r="XZ314" s="12"/>
      <c r="YA314" s="12"/>
      <c r="YB314" s="12"/>
      <c r="YC314" s="12"/>
      <c r="YD314" s="12"/>
      <c r="YE314" s="12"/>
      <c r="YF314" s="12"/>
      <c r="YG314" s="12"/>
      <c r="YH314" s="12"/>
      <c r="YI314" s="12"/>
      <c r="YJ314" s="12"/>
      <c r="YK314" s="12"/>
      <c r="YL314" s="12"/>
      <c r="YM314" s="12"/>
      <c r="YN314" s="12"/>
      <c r="YO314" s="12"/>
      <c r="YP314" s="12"/>
      <c r="YQ314" s="12"/>
      <c r="YR314" s="12"/>
      <c r="YS314" s="12"/>
      <c r="YT314" s="12"/>
      <c r="YU314" s="12"/>
      <c r="YV314" s="12"/>
      <c r="YW314" s="12"/>
      <c r="YX314" s="12"/>
      <c r="YY314" s="12"/>
      <c r="YZ314" s="12"/>
      <c r="ZA314" s="12"/>
      <c r="ZB314" s="12"/>
      <c r="ZC314" s="12"/>
      <c r="ZD314" s="12"/>
      <c r="ZE314" s="12"/>
      <c r="ZF314" s="12"/>
      <c r="ZG314" s="12"/>
      <c r="ZH314" s="12"/>
      <c r="ZI314" s="12"/>
      <c r="ZJ314" s="12"/>
      <c r="ZK314" s="12"/>
      <c r="ZL314" s="12"/>
      <c r="ZM314" s="12"/>
      <c r="ZN314" s="12"/>
      <c r="ZO314" s="12"/>
      <c r="ZP314" s="12"/>
      <c r="ZQ314" s="12"/>
      <c r="ZR314" s="12"/>
      <c r="ZS314" s="12"/>
      <c r="ZT314" s="12"/>
      <c r="ZU314" s="12"/>
      <c r="ZV314" s="12"/>
      <c r="ZW314" s="12"/>
      <c r="ZX314" s="12"/>
      <c r="ZY314" s="12"/>
      <c r="ZZ314" s="12"/>
      <c r="AAA314" s="12"/>
      <c r="AAB314" s="12"/>
      <c r="AAC314" s="12"/>
      <c r="AAD314" s="12"/>
      <c r="AAE314" s="12"/>
      <c r="AAF314" s="12"/>
      <c r="AAG314" s="12"/>
      <c r="AAH314" s="12"/>
      <c r="AAI314" s="12"/>
      <c r="AAJ314" s="12"/>
      <c r="AAK314" s="12"/>
      <c r="AAL314" s="12"/>
      <c r="AAM314" s="12"/>
      <c r="AAN314" s="12"/>
      <c r="AAO314" s="12"/>
      <c r="AAP314" s="12"/>
      <c r="AAQ314" s="12"/>
      <c r="AAR314" s="12"/>
      <c r="AAS314" s="12"/>
      <c r="AAT314" s="12"/>
      <c r="AAU314" s="12"/>
      <c r="AAV314" s="12"/>
      <c r="AAW314" s="12"/>
      <c r="AAX314" s="12"/>
      <c r="AAY314" s="12"/>
      <c r="AAZ314" s="12"/>
      <c r="ABA314" s="12"/>
      <c r="ABB314" s="12"/>
      <c r="ABC314" s="12"/>
      <c r="ABD314" s="12"/>
      <c r="ABE314" s="12"/>
      <c r="ABF314" s="12"/>
      <c r="ABG314" s="12"/>
      <c r="ABH314" s="12"/>
      <c r="ABI314" s="12"/>
      <c r="ABJ314" s="12"/>
      <c r="ABK314" s="12"/>
      <c r="ABL314" s="12"/>
      <c r="ABM314" s="12"/>
      <c r="ABN314" s="12"/>
      <c r="ABO314" s="12"/>
      <c r="ABP314" s="12"/>
      <c r="ABQ314" s="12"/>
      <c r="ABR314" s="12"/>
      <c r="ABS314" s="12"/>
      <c r="ABT314" s="12"/>
      <c r="ABU314" s="12"/>
      <c r="ABV314" s="12"/>
      <c r="ABW314" s="12"/>
      <c r="ABX314" s="12"/>
      <c r="ABY314" s="12"/>
      <c r="ABZ314" s="12"/>
      <c r="ACA314" s="12"/>
      <c r="ACB314" s="12"/>
      <c r="ACC314" s="12"/>
      <c r="ACD314" s="12"/>
      <c r="ACE314" s="12"/>
      <c r="ACF314" s="12"/>
      <c r="ACG314" s="12"/>
      <c r="ACH314" s="12"/>
      <c r="ACI314" s="12"/>
      <c r="ACJ314" s="12"/>
      <c r="ACK314" s="12"/>
      <c r="ACL314" s="12"/>
      <c r="ACM314" s="12"/>
      <c r="ACN314" s="12"/>
      <c r="ACO314" s="12"/>
      <c r="ACP314" s="12"/>
      <c r="ACQ314" s="12"/>
      <c r="ACR314" s="12"/>
      <c r="ACS314" s="12"/>
      <c r="ACT314" s="12"/>
      <c r="ACU314" s="12"/>
      <c r="ACV314" s="12"/>
      <c r="ACW314" s="12"/>
      <c r="ACX314" s="12"/>
      <c r="ACY314" s="12"/>
      <c r="ACZ314" s="12"/>
      <c r="ADA314" s="12"/>
      <c r="ADB314" s="12"/>
      <c r="ADC314" s="12"/>
      <c r="ADD314" s="12"/>
      <c r="ADE314" s="12"/>
      <c r="ADF314" s="12"/>
      <c r="ADG314" s="12"/>
      <c r="ADH314" s="12"/>
      <c r="ADI314" s="12"/>
      <c r="ADJ314" s="12"/>
      <c r="ADK314" s="12"/>
      <c r="ADL314" s="12"/>
      <c r="ADM314" s="12"/>
      <c r="ADN314" s="12"/>
      <c r="ADO314" s="12"/>
      <c r="ADP314" s="12"/>
      <c r="ADQ314" s="12"/>
      <c r="ADR314" s="12"/>
      <c r="ADS314" s="12"/>
      <c r="ADT314" s="12"/>
      <c r="ADU314" s="12"/>
      <c r="ADV314" s="12"/>
      <c r="ADW314" s="12"/>
      <c r="ADX314" s="12"/>
      <c r="ADY314" s="12"/>
      <c r="ADZ314" s="12"/>
    </row>
    <row r="315" spans="1:806" x14ac:dyDescent="0.25">
      <c r="A315" s="14" t="s">
        <v>264</v>
      </c>
      <c r="B315" s="19">
        <v>43442</v>
      </c>
      <c r="C315" s="8" t="str">
        <f>HYPERLINK("https://www.youtube.com/watch?v=SlovvsGVVJk","I CHOPPED off the end of my FINGER! - Boatbuilding &amp; Woodwork (TH EP38)")</f>
        <v>I CHOPPED off the end of my FINGER! - Boatbuilding &amp; Woodwork (TH EP38)</v>
      </c>
      <c r="D315" s="4" t="s">
        <v>256</v>
      </c>
    </row>
    <row r="316" spans="1:806" x14ac:dyDescent="0.25">
      <c r="D316" s="4" t="s">
        <v>257</v>
      </c>
    </row>
    <row r="317" spans="1:806" x14ac:dyDescent="0.25">
      <c r="D317" s="4" t="s">
        <v>258</v>
      </c>
    </row>
    <row r="318" spans="1:806" x14ac:dyDescent="0.25">
      <c r="D318" s="4" t="s">
        <v>259</v>
      </c>
    </row>
    <row r="319" spans="1:806" x14ac:dyDescent="0.25">
      <c r="D319" s="4" t="s">
        <v>260</v>
      </c>
    </row>
    <row r="320" spans="1:806" x14ac:dyDescent="0.25">
      <c r="D320" s="4" t="s">
        <v>262</v>
      </c>
    </row>
    <row r="321" spans="1:806" x14ac:dyDescent="0.25">
      <c r="D321" s="4" t="s">
        <v>261</v>
      </c>
    </row>
    <row r="322" spans="1:806" x14ac:dyDescent="0.25">
      <c r="D322" s="4" t="s">
        <v>263</v>
      </c>
    </row>
    <row r="323" spans="1:806" x14ac:dyDescent="0.25">
      <c r="D323" s="4" t="s">
        <v>266</v>
      </c>
    </row>
    <row r="324" spans="1:806" x14ac:dyDescent="0.25">
      <c r="D324" s="4" t="s">
        <v>785</v>
      </c>
    </row>
    <row r="325" spans="1:806" x14ac:dyDescent="0.25">
      <c r="D325" s="4" t="s">
        <v>786</v>
      </c>
    </row>
    <row r="326" spans="1:806" s="1" customFormat="1" x14ac:dyDescent="0.25">
      <c r="A326" s="7"/>
      <c r="B326" s="20"/>
      <c r="C326" s="5"/>
      <c r="D326" s="9" t="str">
        <f>HYPERLINK("https://albertstrange.org","Albert Strange Association")</f>
        <v>Albert Strange Association</v>
      </c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  <c r="JW326" s="12"/>
      <c r="JX326" s="12"/>
      <c r="JY326" s="12"/>
      <c r="JZ326" s="12"/>
      <c r="KA326" s="12"/>
      <c r="KB326" s="12"/>
      <c r="KC326" s="12"/>
      <c r="KD326" s="12"/>
      <c r="KE326" s="12"/>
      <c r="KF326" s="12"/>
      <c r="KG326" s="12"/>
      <c r="KH326" s="12"/>
      <c r="KI326" s="12"/>
      <c r="KJ326" s="12"/>
      <c r="KK326" s="12"/>
      <c r="KL326" s="12"/>
      <c r="KM326" s="12"/>
      <c r="KN326" s="12"/>
      <c r="KO326" s="12"/>
      <c r="KP326" s="12"/>
      <c r="KQ326" s="12"/>
      <c r="KR326" s="12"/>
      <c r="KS326" s="12"/>
      <c r="KT326" s="12"/>
      <c r="KU326" s="12"/>
      <c r="KV326" s="12"/>
      <c r="KW326" s="12"/>
      <c r="KX326" s="12"/>
      <c r="KY326" s="12"/>
      <c r="KZ326" s="12"/>
      <c r="LA326" s="12"/>
      <c r="LB326" s="12"/>
      <c r="LC326" s="12"/>
      <c r="LD326" s="12"/>
      <c r="LE326" s="12"/>
      <c r="LF326" s="12"/>
      <c r="LG326" s="12"/>
      <c r="LH326" s="12"/>
      <c r="LI326" s="12"/>
      <c r="LJ326" s="12"/>
      <c r="LK326" s="12"/>
      <c r="LL326" s="12"/>
      <c r="LM326" s="12"/>
      <c r="LN326" s="12"/>
      <c r="LO326" s="12"/>
      <c r="LP326" s="12"/>
      <c r="LQ326" s="12"/>
      <c r="LR326" s="12"/>
      <c r="LS326" s="12"/>
      <c r="LT326" s="12"/>
      <c r="LU326" s="12"/>
      <c r="LV326" s="12"/>
      <c r="LW326" s="12"/>
      <c r="LX326" s="12"/>
      <c r="LY326" s="12"/>
      <c r="LZ326" s="12"/>
      <c r="MA326" s="12"/>
      <c r="MB326" s="12"/>
      <c r="MC326" s="12"/>
      <c r="MD326" s="12"/>
      <c r="ME326" s="12"/>
      <c r="MF326" s="12"/>
      <c r="MG326" s="12"/>
      <c r="MH326" s="12"/>
      <c r="MI326" s="12"/>
      <c r="MJ326" s="12"/>
      <c r="MK326" s="12"/>
      <c r="ML326" s="12"/>
      <c r="MM326" s="12"/>
      <c r="MN326" s="12"/>
      <c r="MO326" s="12"/>
      <c r="MP326" s="12"/>
      <c r="MQ326" s="12"/>
      <c r="MR326" s="12"/>
      <c r="MS326" s="12"/>
      <c r="MT326" s="12"/>
      <c r="MU326" s="12"/>
      <c r="MV326" s="12"/>
      <c r="MW326" s="12"/>
      <c r="MX326" s="12"/>
      <c r="MY326" s="12"/>
      <c r="MZ326" s="12"/>
      <c r="NA326" s="12"/>
      <c r="NB326" s="12"/>
      <c r="NC326" s="12"/>
      <c r="ND326" s="12"/>
      <c r="NE326" s="12"/>
      <c r="NF326" s="12"/>
      <c r="NG326" s="12"/>
      <c r="NH326" s="12"/>
      <c r="NI326" s="12"/>
      <c r="NJ326" s="12"/>
      <c r="NK326" s="12"/>
      <c r="NL326" s="12"/>
      <c r="NM326" s="12"/>
      <c r="NN326" s="12"/>
      <c r="NO326" s="12"/>
      <c r="NP326" s="12"/>
      <c r="NQ326" s="12"/>
      <c r="NR326" s="12"/>
      <c r="NS326" s="12"/>
      <c r="NT326" s="12"/>
      <c r="NU326" s="12"/>
      <c r="NV326" s="12"/>
      <c r="NW326" s="12"/>
      <c r="NX326" s="12"/>
      <c r="NY326" s="12"/>
      <c r="NZ326" s="12"/>
      <c r="OA326" s="12"/>
      <c r="OB326" s="12"/>
      <c r="OC326" s="12"/>
      <c r="OD326" s="12"/>
      <c r="OE326" s="12"/>
      <c r="OF326" s="12"/>
      <c r="OG326" s="12"/>
      <c r="OH326" s="12"/>
      <c r="OI326" s="12"/>
      <c r="OJ326" s="12"/>
      <c r="OK326" s="12"/>
      <c r="OL326" s="12"/>
      <c r="OM326" s="12"/>
      <c r="ON326" s="12"/>
      <c r="OO326" s="12"/>
      <c r="OP326" s="12"/>
      <c r="OQ326" s="12"/>
      <c r="OR326" s="12"/>
      <c r="OS326" s="12"/>
      <c r="OT326" s="12"/>
      <c r="OU326" s="12"/>
      <c r="OV326" s="12"/>
      <c r="OW326" s="12"/>
      <c r="OX326" s="12"/>
      <c r="OY326" s="12"/>
      <c r="OZ326" s="12"/>
      <c r="PA326" s="12"/>
      <c r="PB326" s="12"/>
      <c r="PC326" s="12"/>
      <c r="PD326" s="12"/>
      <c r="PE326" s="12"/>
      <c r="PF326" s="12"/>
      <c r="PG326" s="12"/>
      <c r="PH326" s="12"/>
      <c r="PI326" s="12"/>
      <c r="PJ326" s="12"/>
      <c r="PK326" s="12"/>
      <c r="PL326" s="12"/>
      <c r="PM326" s="12"/>
      <c r="PN326" s="12"/>
      <c r="PO326" s="12"/>
      <c r="PP326" s="12"/>
      <c r="PQ326" s="12"/>
      <c r="PR326" s="12"/>
      <c r="PS326" s="12"/>
      <c r="PT326" s="12"/>
      <c r="PU326" s="12"/>
      <c r="PV326" s="12"/>
      <c r="PW326" s="12"/>
      <c r="PX326" s="12"/>
      <c r="PY326" s="12"/>
      <c r="PZ326" s="12"/>
      <c r="QA326" s="12"/>
      <c r="QB326" s="12"/>
      <c r="QC326" s="12"/>
      <c r="QD326" s="12"/>
      <c r="QE326" s="12"/>
      <c r="QF326" s="12"/>
      <c r="QG326" s="12"/>
      <c r="QH326" s="12"/>
      <c r="QI326" s="12"/>
      <c r="QJ326" s="12"/>
      <c r="QK326" s="12"/>
      <c r="QL326" s="12"/>
      <c r="QM326" s="12"/>
      <c r="QN326" s="12"/>
      <c r="QO326" s="12"/>
      <c r="QP326" s="12"/>
      <c r="QQ326" s="12"/>
      <c r="QR326" s="12"/>
      <c r="QS326" s="12"/>
      <c r="QT326" s="12"/>
      <c r="QU326" s="12"/>
      <c r="QV326" s="12"/>
      <c r="QW326" s="12"/>
      <c r="QX326" s="12"/>
      <c r="QY326" s="12"/>
      <c r="QZ326" s="12"/>
      <c r="RA326" s="12"/>
      <c r="RB326" s="12"/>
      <c r="RC326" s="12"/>
      <c r="RD326" s="12"/>
      <c r="RE326" s="12"/>
      <c r="RF326" s="12"/>
      <c r="RG326" s="12"/>
      <c r="RH326" s="12"/>
      <c r="RI326" s="12"/>
      <c r="RJ326" s="12"/>
      <c r="RK326" s="12"/>
      <c r="RL326" s="12"/>
      <c r="RM326" s="12"/>
      <c r="RN326" s="12"/>
      <c r="RO326" s="12"/>
      <c r="RP326" s="12"/>
      <c r="RQ326" s="12"/>
      <c r="RR326" s="12"/>
      <c r="RS326" s="12"/>
      <c r="RT326" s="12"/>
      <c r="RU326" s="12"/>
      <c r="RV326" s="12"/>
      <c r="RW326" s="12"/>
      <c r="RX326" s="12"/>
      <c r="RY326" s="12"/>
      <c r="RZ326" s="12"/>
      <c r="SA326" s="12"/>
      <c r="SB326" s="12"/>
      <c r="SC326" s="12"/>
      <c r="SD326" s="12"/>
      <c r="SE326" s="12"/>
      <c r="SF326" s="12"/>
      <c r="SG326" s="12"/>
      <c r="SH326" s="12"/>
      <c r="SI326" s="12"/>
      <c r="SJ326" s="12"/>
      <c r="SK326" s="12"/>
      <c r="SL326" s="12"/>
      <c r="SM326" s="12"/>
      <c r="SN326" s="12"/>
      <c r="SO326" s="12"/>
      <c r="SP326" s="12"/>
      <c r="SQ326" s="12"/>
      <c r="SR326" s="12"/>
      <c r="SS326" s="12"/>
      <c r="ST326" s="12"/>
      <c r="SU326" s="12"/>
      <c r="SV326" s="12"/>
      <c r="SW326" s="12"/>
      <c r="SX326" s="12"/>
      <c r="SY326" s="12"/>
      <c r="SZ326" s="12"/>
      <c r="TA326" s="12"/>
      <c r="TB326" s="12"/>
      <c r="TC326" s="12"/>
      <c r="TD326" s="12"/>
      <c r="TE326" s="12"/>
      <c r="TF326" s="12"/>
      <c r="TG326" s="12"/>
      <c r="TH326" s="12"/>
      <c r="TI326" s="12"/>
      <c r="TJ326" s="12"/>
      <c r="TK326" s="12"/>
      <c r="TL326" s="12"/>
      <c r="TM326" s="12"/>
      <c r="TN326" s="12"/>
      <c r="TO326" s="12"/>
      <c r="TP326" s="12"/>
      <c r="TQ326" s="12"/>
      <c r="TR326" s="12"/>
      <c r="TS326" s="12"/>
      <c r="TT326" s="12"/>
      <c r="TU326" s="12"/>
      <c r="TV326" s="12"/>
      <c r="TW326" s="12"/>
      <c r="TX326" s="12"/>
      <c r="TY326" s="12"/>
      <c r="TZ326" s="12"/>
      <c r="UA326" s="12"/>
      <c r="UB326" s="12"/>
      <c r="UC326" s="12"/>
      <c r="UD326" s="12"/>
      <c r="UE326" s="12"/>
      <c r="UF326" s="12"/>
      <c r="UG326" s="12"/>
      <c r="UH326" s="12"/>
      <c r="UI326" s="12"/>
      <c r="UJ326" s="12"/>
      <c r="UK326" s="12"/>
      <c r="UL326" s="12"/>
      <c r="UM326" s="12"/>
      <c r="UN326" s="12"/>
      <c r="UO326" s="12"/>
      <c r="UP326" s="12"/>
      <c r="UQ326" s="12"/>
      <c r="UR326" s="12"/>
      <c r="US326" s="12"/>
      <c r="UT326" s="12"/>
      <c r="UU326" s="12"/>
      <c r="UV326" s="12"/>
      <c r="UW326" s="12"/>
      <c r="UX326" s="12"/>
      <c r="UY326" s="12"/>
      <c r="UZ326" s="12"/>
      <c r="VA326" s="12"/>
      <c r="VB326" s="12"/>
      <c r="VC326" s="12"/>
      <c r="VD326" s="12"/>
      <c r="VE326" s="12"/>
      <c r="VF326" s="12"/>
      <c r="VG326" s="12"/>
      <c r="VH326" s="12"/>
      <c r="VI326" s="12"/>
      <c r="VJ326" s="12"/>
      <c r="VK326" s="12"/>
      <c r="VL326" s="12"/>
      <c r="VM326" s="12"/>
      <c r="VN326" s="12"/>
      <c r="VO326" s="12"/>
      <c r="VP326" s="12"/>
      <c r="VQ326" s="12"/>
      <c r="VR326" s="12"/>
      <c r="VS326" s="12"/>
      <c r="VT326" s="12"/>
      <c r="VU326" s="12"/>
      <c r="VV326" s="12"/>
      <c r="VW326" s="12"/>
      <c r="VX326" s="12"/>
      <c r="VY326" s="12"/>
      <c r="VZ326" s="12"/>
      <c r="WA326" s="12"/>
      <c r="WB326" s="12"/>
      <c r="WC326" s="12"/>
      <c r="WD326" s="12"/>
      <c r="WE326" s="12"/>
      <c r="WF326" s="12"/>
      <c r="WG326" s="12"/>
      <c r="WH326" s="12"/>
      <c r="WI326" s="12"/>
      <c r="WJ326" s="12"/>
      <c r="WK326" s="12"/>
      <c r="WL326" s="12"/>
      <c r="WM326" s="12"/>
      <c r="WN326" s="12"/>
      <c r="WO326" s="12"/>
      <c r="WP326" s="12"/>
      <c r="WQ326" s="12"/>
      <c r="WR326" s="12"/>
      <c r="WS326" s="12"/>
      <c r="WT326" s="12"/>
      <c r="WU326" s="12"/>
      <c r="WV326" s="12"/>
      <c r="WW326" s="12"/>
      <c r="WX326" s="12"/>
      <c r="WY326" s="12"/>
      <c r="WZ326" s="12"/>
      <c r="XA326" s="12"/>
      <c r="XB326" s="12"/>
      <c r="XC326" s="12"/>
      <c r="XD326" s="12"/>
      <c r="XE326" s="12"/>
      <c r="XF326" s="12"/>
      <c r="XG326" s="12"/>
      <c r="XH326" s="12"/>
      <c r="XI326" s="12"/>
      <c r="XJ326" s="12"/>
      <c r="XK326" s="12"/>
      <c r="XL326" s="12"/>
      <c r="XM326" s="12"/>
      <c r="XN326" s="12"/>
      <c r="XO326" s="12"/>
      <c r="XP326" s="12"/>
      <c r="XQ326" s="12"/>
      <c r="XR326" s="12"/>
      <c r="XS326" s="12"/>
      <c r="XT326" s="12"/>
      <c r="XU326" s="12"/>
      <c r="XV326" s="12"/>
      <c r="XW326" s="12"/>
      <c r="XX326" s="12"/>
      <c r="XY326" s="12"/>
      <c r="XZ326" s="12"/>
      <c r="YA326" s="12"/>
      <c r="YB326" s="12"/>
      <c r="YC326" s="12"/>
      <c r="YD326" s="12"/>
      <c r="YE326" s="12"/>
      <c r="YF326" s="12"/>
      <c r="YG326" s="12"/>
      <c r="YH326" s="12"/>
      <c r="YI326" s="12"/>
      <c r="YJ326" s="12"/>
      <c r="YK326" s="12"/>
      <c r="YL326" s="12"/>
      <c r="YM326" s="12"/>
      <c r="YN326" s="12"/>
      <c r="YO326" s="12"/>
      <c r="YP326" s="12"/>
      <c r="YQ326" s="12"/>
      <c r="YR326" s="12"/>
      <c r="YS326" s="12"/>
      <c r="YT326" s="12"/>
      <c r="YU326" s="12"/>
      <c r="YV326" s="12"/>
      <c r="YW326" s="12"/>
      <c r="YX326" s="12"/>
      <c r="YY326" s="12"/>
      <c r="YZ326" s="12"/>
      <c r="ZA326" s="12"/>
      <c r="ZB326" s="12"/>
      <c r="ZC326" s="12"/>
      <c r="ZD326" s="12"/>
      <c r="ZE326" s="12"/>
      <c r="ZF326" s="12"/>
      <c r="ZG326" s="12"/>
      <c r="ZH326" s="12"/>
      <c r="ZI326" s="12"/>
      <c r="ZJ326" s="12"/>
      <c r="ZK326" s="12"/>
      <c r="ZL326" s="12"/>
      <c r="ZM326" s="12"/>
      <c r="ZN326" s="12"/>
      <c r="ZO326" s="12"/>
      <c r="ZP326" s="12"/>
      <c r="ZQ326" s="12"/>
      <c r="ZR326" s="12"/>
      <c r="ZS326" s="12"/>
      <c r="ZT326" s="12"/>
      <c r="ZU326" s="12"/>
      <c r="ZV326" s="12"/>
      <c r="ZW326" s="12"/>
      <c r="ZX326" s="12"/>
      <c r="ZY326" s="12"/>
      <c r="ZZ326" s="12"/>
      <c r="AAA326" s="12"/>
      <c r="AAB326" s="12"/>
      <c r="AAC326" s="12"/>
      <c r="AAD326" s="12"/>
      <c r="AAE326" s="12"/>
      <c r="AAF326" s="12"/>
      <c r="AAG326" s="12"/>
      <c r="AAH326" s="12"/>
      <c r="AAI326" s="12"/>
      <c r="AAJ326" s="12"/>
      <c r="AAK326" s="12"/>
      <c r="AAL326" s="12"/>
      <c r="AAM326" s="12"/>
      <c r="AAN326" s="12"/>
      <c r="AAO326" s="12"/>
      <c r="AAP326" s="12"/>
      <c r="AAQ326" s="12"/>
      <c r="AAR326" s="12"/>
      <c r="AAS326" s="12"/>
      <c r="AAT326" s="12"/>
      <c r="AAU326" s="12"/>
      <c r="AAV326" s="12"/>
      <c r="AAW326" s="12"/>
      <c r="AAX326" s="12"/>
      <c r="AAY326" s="12"/>
      <c r="AAZ326" s="12"/>
      <c r="ABA326" s="12"/>
      <c r="ABB326" s="12"/>
      <c r="ABC326" s="12"/>
      <c r="ABD326" s="12"/>
      <c r="ABE326" s="12"/>
      <c r="ABF326" s="12"/>
      <c r="ABG326" s="12"/>
      <c r="ABH326" s="12"/>
      <c r="ABI326" s="12"/>
      <c r="ABJ326" s="12"/>
      <c r="ABK326" s="12"/>
      <c r="ABL326" s="12"/>
      <c r="ABM326" s="12"/>
      <c r="ABN326" s="12"/>
      <c r="ABO326" s="12"/>
      <c r="ABP326" s="12"/>
      <c r="ABQ326" s="12"/>
      <c r="ABR326" s="12"/>
      <c r="ABS326" s="12"/>
      <c r="ABT326" s="12"/>
      <c r="ABU326" s="12"/>
      <c r="ABV326" s="12"/>
      <c r="ABW326" s="12"/>
      <c r="ABX326" s="12"/>
      <c r="ABY326" s="12"/>
      <c r="ABZ326" s="12"/>
      <c r="ACA326" s="12"/>
      <c r="ACB326" s="12"/>
      <c r="ACC326" s="12"/>
      <c r="ACD326" s="12"/>
      <c r="ACE326" s="12"/>
      <c r="ACF326" s="12"/>
      <c r="ACG326" s="12"/>
      <c r="ACH326" s="12"/>
      <c r="ACI326" s="12"/>
      <c r="ACJ326" s="12"/>
      <c r="ACK326" s="12"/>
      <c r="ACL326" s="12"/>
      <c r="ACM326" s="12"/>
      <c r="ACN326" s="12"/>
      <c r="ACO326" s="12"/>
      <c r="ACP326" s="12"/>
      <c r="ACQ326" s="12"/>
      <c r="ACR326" s="12"/>
      <c r="ACS326" s="12"/>
      <c r="ACT326" s="12"/>
      <c r="ACU326" s="12"/>
      <c r="ACV326" s="12"/>
      <c r="ACW326" s="12"/>
      <c r="ACX326" s="12"/>
      <c r="ACY326" s="12"/>
      <c r="ACZ326" s="12"/>
      <c r="ADA326" s="12"/>
      <c r="ADB326" s="12"/>
      <c r="ADC326" s="12"/>
      <c r="ADD326" s="12"/>
      <c r="ADE326" s="12"/>
      <c r="ADF326" s="12"/>
      <c r="ADG326" s="12"/>
      <c r="ADH326" s="12"/>
      <c r="ADI326" s="12"/>
      <c r="ADJ326" s="12"/>
      <c r="ADK326" s="12"/>
      <c r="ADL326" s="12"/>
      <c r="ADM326" s="12"/>
      <c r="ADN326" s="12"/>
      <c r="ADO326" s="12"/>
      <c r="ADP326" s="12"/>
      <c r="ADQ326" s="12"/>
      <c r="ADR326" s="12"/>
      <c r="ADS326" s="12"/>
      <c r="ADT326" s="12"/>
      <c r="ADU326" s="12"/>
      <c r="ADV326" s="12"/>
      <c r="ADW326" s="12"/>
      <c r="ADX326" s="12"/>
      <c r="ADY326" s="12"/>
      <c r="ADZ326" s="12"/>
    </row>
    <row r="327" spans="1:806" x14ac:dyDescent="0.25">
      <c r="A327" s="14" t="s">
        <v>265</v>
      </c>
      <c r="B327" s="19">
        <v>43457</v>
      </c>
      <c r="C327" s="8" t="str">
        <f>HYPERLINK("https://www.youtube.com/watch?v=J1bpBQhTLko","Replacing more 108-year old Frames / Wooden Boatbuilding (Tally Ho EP39)")</f>
        <v>Replacing more 108-year old Frames / Wooden Boatbuilding (Tally Ho EP39)</v>
      </c>
      <c r="D327" s="4" t="s">
        <v>787</v>
      </c>
    </row>
    <row r="328" spans="1:806" x14ac:dyDescent="0.25">
      <c r="D328" s="4" t="s">
        <v>267</v>
      </c>
    </row>
    <row r="329" spans="1:806" x14ac:dyDescent="0.25">
      <c r="D329" s="4" t="s">
        <v>273</v>
      </c>
    </row>
    <row r="330" spans="1:806" x14ac:dyDescent="0.25">
      <c r="D330" s="4" t="s">
        <v>268</v>
      </c>
    </row>
    <row r="331" spans="1:806" x14ac:dyDescent="0.25">
      <c r="D331" s="4" t="s">
        <v>272</v>
      </c>
    </row>
    <row r="332" spans="1:806" x14ac:dyDescent="0.25">
      <c r="D332" s="4" t="s">
        <v>274</v>
      </c>
    </row>
    <row r="333" spans="1:806" x14ac:dyDescent="0.25">
      <c r="D333" s="4" t="s">
        <v>275</v>
      </c>
    </row>
    <row r="334" spans="1:806" x14ac:dyDescent="0.25">
      <c r="D334" s="4" t="s">
        <v>276</v>
      </c>
    </row>
    <row r="335" spans="1:806" x14ac:dyDescent="0.25">
      <c r="D335" s="4" t="s">
        <v>788</v>
      </c>
    </row>
    <row r="336" spans="1:806" x14ac:dyDescent="0.25">
      <c r="D336" s="4" t="s">
        <v>789</v>
      </c>
    </row>
    <row r="337" spans="1:806" x14ac:dyDescent="0.25">
      <c r="D337" s="4" t="s">
        <v>277</v>
      </c>
    </row>
    <row r="338" spans="1:806" x14ac:dyDescent="0.25">
      <c r="D338" s="4" t="s">
        <v>790</v>
      </c>
    </row>
    <row r="339" spans="1:806" x14ac:dyDescent="0.25">
      <c r="D339" s="4" t="s">
        <v>278</v>
      </c>
    </row>
    <row r="340" spans="1:806" x14ac:dyDescent="0.25">
      <c r="D340" s="4" t="s">
        <v>791</v>
      </c>
    </row>
    <row r="341" spans="1:806" x14ac:dyDescent="0.25">
      <c r="D341" s="4" t="s">
        <v>279</v>
      </c>
    </row>
    <row r="342" spans="1:806" s="1" customFormat="1" x14ac:dyDescent="0.25">
      <c r="A342" s="7"/>
      <c r="B342" s="20"/>
      <c r="C342" s="5"/>
      <c r="D342" s="5" t="s">
        <v>792</v>
      </c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  <c r="JW342" s="12"/>
      <c r="JX342" s="12"/>
      <c r="JY342" s="12"/>
      <c r="JZ342" s="12"/>
      <c r="KA342" s="12"/>
      <c r="KB342" s="12"/>
      <c r="KC342" s="12"/>
      <c r="KD342" s="12"/>
      <c r="KE342" s="12"/>
      <c r="KF342" s="12"/>
      <c r="KG342" s="12"/>
      <c r="KH342" s="12"/>
      <c r="KI342" s="12"/>
      <c r="KJ342" s="12"/>
      <c r="KK342" s="12"/>
      <c r="KL342" s="12"/>
      <c r="KM342" s="12"/>
      <c r="KN342" s="12"/>
      <c r="KO342" s="12"/>
      <c r="KP342" s="12"/>
      <c r="KQ342" s="12"/>
      <c r="KR342" s="12"/>
      <c r="KS342" s="12"/>
      <c r="KT342" s="12"/>
      <c r="KU342" s="12"/>
      <c r="KV342" s="12"/>
      <c r="KW342" s="12"/>
      <c r="KX342" s="12"/>
      <c r="KY342" s="12"/>
      <c r="KZ342" s="12"/>
      <c r="LA342" s="12"/>
      <c r="LB342" s="12"/>
      <c r="LC342" s="12"/>
      <c r="LD342" s="12"/>
      <c r="LE342" s="12"/>
      <c r="LF342" s="12"/>
      <c r="LG342" s="12"/>
      <c r="LH342" s="12"/>
      <c r="LI342" s="12"/>
      <c r="LJ342" s="12"/>
      <c r="LK342" s="12"/>
      <c r="LL342" s="12"/>
      <c r="LM342" s="12"/>
      <c r="LN342" s="12"/>
      <c r="LO342" s="12"/>
      <c r="LP342" s="12"/>
      <c r="LQ342" s="12"/>
      <c r="LR342" s="12"/>
      <c r="LS342" s="12"/>
      <c r="LT342" s="12"/>
      <c r="LU342" s="12"/>
      <c r="LV342" s="12"/>
      <c r="LW342" s="12"/>
      <c r="LX342" s="12"/>
      <c r="LY342" s="12"/>
      <c r="LZ342" s="12"/>
      <c r="MA342" s="12"/>
      <c r="MB342" s="12"/>
      <c r="MC342" s="12"/>
      <c r="MD342" s="12"/>
      <c r="ME342" s="12"/>
      <c r="MF342" s="12"/>
      <c r="MG342" s="12"/>
      <c r="MH342" s="12"/>
      <c r="MI342" s="12"/>
      <c r="MJ342" s="12"/>
      <c r="MK342" s="12"/>
      <c r="ML342" s="12"/>
      <c r="MM342" s="12"/>
      <c r="MN342" s="12"/>
      <c r="MO342" s="12"/>
      <c r="MP342" s="12"/>
      <c r="MQ342" s="12"/>
      <c r="MR342" s="12"/>
      <c r="MS342" s="12"/>
      <c r="MT342" s="12"/>
      <c r="MU342" s="12"/>
      <c r="MV342" s="12"/>
      <c r="MW342" s="12"/>
      <c r="MX342" s="12"/>
      <c r="MY342" s="12"/>
      <c r="MZ342" s="12"/>
      <c r="NA342" s="12"/>
      <c r="NB342" s="12"/>
      <c r="NC342" s="12"/>
      <c r="ND342" s="12"/>
      <c r="NE342" s="12"/>
      <c r="NF342" s="12"/>
      <c r="NG342" s="12"/>
      <c r="NH342" s="12"/>
      <c r="NI342" s="12"/>
      <c r="NJ342" s="12"/>
      <c r="NK342" s="12"/>
      <c r="NL342" s="12"/>
      <c r="NM342" s="12"/>
      <c r="NN342" s="12"/>
      <c r="NO342" s="12"/>
      <c r="NP342" s="12"/>
      <c r="NQ342" s="12"/>
      <c r="NR342" s="12"/>
      <c r="NS342" s="12"/>
      <c r="NT342" s="12"/>
      <c r="NU342" s="12"/>
      <c r="NV342" s="12"/>
      <c r="NW342" s="12"/>
      <c r="NX342" s="12"/>
      <c r="NY342" s="12"/>
      <c r="NZ342" s="12"/>
      <c r="OA342" s="12"/>
      <c r="OB342" s="12"/>
      <c r="OC342" s="12"/>
      <c r="OD342" s="12"/>
      <c r="OE342" s="12"/>
      <c r="OF342" s="12"/>
      <c r="OG342" s="12"/>
      <c r="OH342" s="12"/>
      <c r="OI342" s="12"/>
      <c r="OJ342" s="12"/>
      <c r="OK342" s="12"/>
      <c r="OL342" s="12"/>
      <c r="OM342" s="12"/>
      <c r="ON342" s="12"/>
      <c r="OO342" s="12"/>
      <c r="OP342" s="12"/>
      <c r="OQ342" s="12"/>
      <c r="OR342" s="12"/>
      <c r="OS342" s="12"/>
      <c r="OT342" s="12"/>
      <c r="OU342" s="12"/>
      <c r="OV342" s="12"/>
      <c r="OW342" s="12"/>
      <c r="OX342" s="12"/>
      <c r="OY342" s="12"/>
      <c r="OZ342" s="12"/>
      <c r="PA342" s="12"/>
      <c r="PB342" s="12"/>
      <c r="PC342" s="12"/>
      <c r="PD342" s="12"/>
      <c r="PE342" s="12"/>
      <c r="PF342" s="12"/>
      <c r="PG342" s="12"/>
      <c r="PH342" s="12"/>
      <c r="PI342" s="12"/>
      <c r="PJ342" s="12"/>
      <c r="PK342" s="12"/>
      <c r="PL342" s="12"/>
      <c r="PM342" s="12"/>
      <c r="PN342" s="12"/>
      <c r="PO342" s="12"/>
      <c r="PP342" s="12"/>
      <c r="PQ342" s="12"/>
      <c r="PR342" s="12"/>
      <c r="PS342" s="12"/>
      <c r="PT342" s="12"/>
      <c r="PU342" s="12"/>
      <c r="PV342" s="12"/>
      <c r="PW342" s="12"/>
      <c r="PX342" s="12"/>
      <c r="PY342" s="12"/>
      <c r="PZ342" s="12"/>
      <c r="QA342" s="12"/>
      <c r="QB342" s="12"/>
      <c r="QC342" s="12"/>
      <c r="QD342" s="12"/>
      <c r="QE342" s="12"/>
      <c r="QF342" s="12"/>
      <c r="QG342" s="12"/>
      <c r="QH342" s="12"/>
      <c r="QI342" s="12"/>
      <c r="QJ342" s="12"/>
      <c r="QK342" s="12"/>
      <c r="QL342" s="12"/>
      <c r="QM342" s="12"/>
      <c r="QN342" s="12"/>
      <c r="QO342" s="12"/>
      <c r="QP342" s="12"/>
      <c r="QQ342" s="12"/>
      <c r="QR342" s="12"/>
      <c r="QS342" s="12"/>
      <c r="QT342" s="12"/>
      <c r="QU342" s="12"/>
      <c r="QV342" s="12"/>
      <c r="QW342" s="12"/>
      <c r="QX342" s="12"/>
      <c r="QY342" s="12"/>
      <c r="QZ342" s="12"/>
      <c r="RA342" s="12"/>
      <c r="RB342" s="12"/>
      <c r="RC342" s="12"/>
      <c r="RD342" s="12"/>
      <c r="RE342" s="12"/>
      <c r="RF342" s="12"/>
      <c r="RG342" s="12"/>
      <c r="RH342" s="12"/>
      <c r="RI342" s="12"/>
      <c r="RJ342" s="12"/>
      <c r="RK342" s="12"/>
      <c r="RL342" s="12"/>
      <c r="RM342" s="12"/>
      <c r="RN342" s="12"/>
      <c r="RO342" s="12"/>
      <c r="RP342" s="12"/>
      <c r="RQ342" s="12"/>
      <c r="RR342" s="12"/>
      <c r="RS342" s="12"/>
      <c r="RT342" s="12"/>
      <c r="RU342" s="12"/>
      <c r="RV342" s="12"/>
      <c r="RW342" s="12"/>
      <c r="RX342" s="12"/>
      <c r="RY342" s="12"/>
      <c r="RZ342" s="12"/>
      <c r="SA342" s="12"/>
      <c r="SB342" s="12"/>
      <c r="SC342" s="12"/>
      <c r="SD342" s="12"/>
      <c r="SE342" s="12"/>
      <c r="SF342" s="12"/>
      <c r="SG342" s="12"/>
      <c r="SH342" s="12"/>
      <c r="SI342" s="12"/>
      <c r="SJ342" s="12"/>
      <c r="SK342" s="12"/>
      <c r="SL342" s="12"/>
      <c r="SM342" s="12"/>
      <c r="SN342" s="12"/>
      <c r="SO342" s="12"/>
      <c r="SP342" s="12"/>
      <c r="SQ342" s="12"/>
      <c r="SR342" s="12"/>
      <c r="SS342" s="12"/>
      <c r="ST342" s="12"/>
      <c r="SU342" s="12"/>
      <c r="SV342" s="12"/>
      <c r="SW342" s="12"/>
      <c r="SX342" s="12"/>
      <c r="SY342" s="12"/>
      <c r="SZ342" s="12"/>
      <c r="TA342" s="12"/>
      <c r="TB342" s="12"/>
      <c r="TC342" s="12"/>
      <c r="TD342" s="12"/>
      <c r="TE342" s="12"/>
      <c r="TF342" s="12"/>
      <c r="TG342" s="12"/>
      <c r="TH342" s="12"/>
      <c r="TI342" s="12"/>
      <c r="TJ342" s="12"/>
      <c r="TK342" s="12"/>
      <c r="TL342" s="12"/>
      <c r="TM342" s="12"/>
      <c r="TN342" s="12"/>
      <c r="TO342" s="12"/>
      <c r="TP342" s="12"/>
      <c r="TQ342" s="12"/>
      <c r="TR342" s="12"/>
      <c r="TS342" s="12"/>
      <c r="TT342" s="12"/>
      <c r="TU342" s="12"/>
      <c r="TV342" s="12"/>
      <c r="TW342" s="12"/>
      <c r="TX342" s="12"/>
      <c r="TY342" s="12"/>
      <c r="TZ342" s="12"/>
      <c r="UA342" s="12"/>
      <c r="UB342" s="12"/>
      <c r="UC342" s="12"/>
      <c r="UD342" s="12"/>
      <c r="UE342" s="12"/>
      <c r="UF342" s="12"/>
      <c r="UG342" s="12"/>
      <c r="UH342" s="12"/>
      <c r="UI342" s="12"/>
      <c r="UJ342" s="12"/>
      <c r="UK342" s="12"/>
      <c r="UL342" s="12"/>
      <c r="UM342" s="12"/>
      <c r="UN342" s="12"/>
      <c r="UO342" s="12"/>
      <c r="UP342" s="12"/>
      <c r="UQ342" s="12"/>
      <c r="UR342" s="12"/>
      <c r="US342" s="12"/>
      <c r="UT342" s="12"/>
      <c r="UU342" s="12"/>
      <c r="UV342" s="12"/>
      <c r="UW342" s="12"/>
      <c r="UX342" s="12"/>
      <c r="UY342" s="12"/>
      <c r="UZ342" s="12"/>
      <c r="VA342" s="12"/>
      <c r="VB342" s="12"/>
      <c r="VC342" s="12"/>
      <c r="VD342" s="12"/>
      <c r="VE342" s="12"/>
      <c r="VF342" s="12"/>
      <c r="VG342" s="12"/>
      <c r="VH342" s="12"/>
      <c r="VI342" s="12"/>
      <c r="VJ342" s="12"/>
      <c r="VK342" s="12"/>
      <c r="VL342" s="12"/>
      <c r="VM342" s="12"/>
      <c r="VN342" s="12"/>
      <c r="VO342" s="12"/>
      <c r="VP342" s="12"/>
      <c r="VQ342" s="12"/>
      <c r="VR342" s="12"/>
      <c r="VS342" s="12"/>
      <c r="VT342" s="12"/>
      <c r="VU342" s="12"/>
      <c r="VV342" s="12"/>
      <c r="VW342" s="12"/>
      <c r="VX342" s="12"/>
      <c r="VY342" s="12"/>
      <c r="VZ342" s="12"/>
      <c r="WA342" s="12"/>
      <c r="WB342" s="12"/>
      <c r="WC342" s="12"/>
      <c r="WD342" s="12"/>
      <c r="WE342" s="12"/>
      <c r="WF342" s="12"/>
      <c r="WG342" s="12"/>
      <c r="WH342" s="12"/>
      <c r="WI342" s="12"/>
      <c r="WJ342" s="12"/>
      <c r="WK342" s="12"/>
      <c r="WL342" s="12"/>
      <c r="WM342" s="12"/>
      <c r="WN342" s="12"/>
      <c r="WO342" s="12"/>
      <c r="WP342" s="12"/>
      <c r="WQ342" s="12"/>
      <c r="WR342" s="12"/>
      <c r="WS342" s="12"/>
      <c r="WT342" s="12"/>
      <c r="WU342" s="12"/>
      <c r="WV342" s="12"/>
      <c r="WW342" s="12"/>
      <c r="WX342" s="12"/>
      <c r="WY342" s="12"/>
      <c r="WZ342" s="12"/>
      <c r="XA342" s="12"/>
      <c r="XB342" s="12"/>
      <c r="XC342" s="12"/>
      <c r="XD342" s="12"/>
      <c r="XE342" s="12"/>
      <c r="XF342" s="12"/>
      <c r="XG342" s="12"/>
      <c r="XH342" s="12"/>
      <c r="XI342" s="12"/>
      <c r="XJ342" s="12"/>
      <c r="XK342" s="12"/>
      <c r="XL342" s="12"/>
      <c r="XM342" s="12"/>
      <c r="XN342" s="12"/>
      <c r="XO342" s="12"/>
      <c r="XP342" s="12"/>
      <c r="XQ342" s="12"/>
      <c r="XR342" s="12"/>
      <c r="XS342" s="12"/>
      <c r="XT342" s="12"/>
      <c r="XU342" s="12"/>
      <c r="XV342" s="12"/>
      <c r="XW342" s="12"/>
      <c r="XX342" s="12"/>
      <c r="XY342" s="12"/>
      <c r="XZ342" s="12"/>
      <c r="YA342" s="12"/>
      <c r="YB342" s="12"/>
      <c r="YC342" s="12"/>
      <c r="YD342" s="12"/>
      <c r="YE342" s="12"/>
      <c r="YF342" s="12"/>
      <c r="YG342" s="12"/>
      <c r="YH342" s="12"/>
      <c r="YI342" s="12"/>
      <c r="YJ342" s="12"/>
      <c r="YK342" s="12"/>
      <c r="YL342" s="12"/>
      <c r="YM342" s="12"/>
      <c r="YN342" s="12"/>
      <c r="YO342" s="12"/>
      <c r="YP342" s="12"/>
      <c r="YQ342" s="12"/>
      <c r="YR342" s="12"/>
      <c r="YS342" s="12"/>
      <c r="YT342" s="12"/>
      <c r="YU342" s="12"/>
      <c r="YV342" s="12"/>
      <c r="YW342" s="12"/>
      <c r="YX342" s="12"/>
      <c r="YY342" s="12"/>
      <c r="YZ342" s="12"/>
      <c r="ZA342" s="12"/>
      <c r="ZB342" s="12"/>
      <c r="ZC342" s="12"/>
      <c r="ZD342" s="12"/>
      <c r="ZE342" s="12"/>
      <c r="ZF342" s="12"/>
      <c r="ZG342" s="12"/>
      <c r="ZH342" s="12"/>
      <c r="ZI342" s="12"/>
      <c r="ZJ342" s="12"/>
      <c r="ZK342" s="12"/>
      <c r="ZL342" s="12"/>
      <c r="ZM342" s="12"/>
      <c r="ZN342" s="12"/>
      <c r="ZO342" s="12"/>
      <c r="ZP342" s="12"/>
      <c r="ZQ342" s="12"/>
      <c r="ZR342" s="12"/>
      <c r="ZS342" s="12"/>
      <c r="ZT342" s="12"/>
      <c r="ZU342" s="12"/>
      <c r="ZV342" s="12"/>
      <c r="ZW342" s="12"/>
      <c r="ZX342" s="12"/>
      <c r="ZY342" s="12"/>
      <c r="ZZ342" s="12"/>
      <c r="AAA342" s="12"/>
      <c r="AAB342" s="12"/>
      <c r="AAC342" s="12"/>
      <c r="AAD342" s="12"/>
      <c r="AAE342" s="12"/>
      <c r="AAF342" s="12"/>
      <c r="AAG342" s="12"/>
      <c r="AAH342" s="12"/>
      <c r="AAI342" s="12"/>
      <c r="AAJ342" s="12"/>
      <c r="AAK342" s="12"/>
      <c r="AAL342" s="12"/>
      <c r="AAM342" s="12"/>
      <c r="AAN342" s="12"/>
      <c r="AAO342" s="12"/>
      <c r="AAP342" s="12"/>
      <c r="AAQ342" s="12"/>
      <c r="AAR342" s="12"/>
      <c r="AAS342" s="12"/>
      <c r="AAT342" s="12"/>
      <c r="AAU342" s="12"/>
      <c r="AAV342" s="12"/>
      <c r="AAW342" s="12"/>
      <c r="AAX342" s="12"/>
      <c r="AAY342" s="12"/>
      <c r="AAZ342" s="12"/>
      <c r="ABA342" s="12"/>
      <c r="ABB342" s="12"/>
      <c r="ABC342" s="12"/>
      <c r="ABD342" s="12"/>
      <c r="ABE342" s="12"/>
      <c r="ABF342" s="12"/>
      <c r="ABG342" s="12"/>
      <c r="ABH342" s="12"/>
      <c r="ABI342" s="12"/>
      <c r="ABJ342" s="12"/>
      <c r="ABK342" s="12"/>
      <c r="ABL342" s="12"/>
      <c r="ABM342" s="12"/>
      <c r="ABN342" s="12"/>
      <c r="ABO342" s="12"/>
      <c r="ABP342" s="12"/>
      <c r="ABQ342" s="12"/>
      <c r="ABR342" s="12"/>
      <c r="ABS342" s="12"/>
      <c r="ABT342" s="12"/>
      <c r="ABU342" s="12"/>
      <c r="ABV342" s="12"/>
      <c r="ABW342" s="12"/>
      <c r="ABX342" s="12"/>
      <c r="ABY342" s="12"/>
      <c r="ABZ342" s="12"/>
      <c r="ACA342" s="12"/>
      <c r="ACB342" s="12"/>
      <c r="ACC342" s="12"/>
      <c r="ACD342" s="12"/>
      <c r="ACE342" s="12"/>
      <c r="ACF342" s="12"/>
      <c r="ACG342" s="12"/>
      <c r="ACH342" s="12"/>
      <c r="ACI342" s="12"/>
      <c r="ACJ342" s="12"/>
      <c r="ACK342" s="12"/>
      <c r="ACL342" s="12"/>
      <c r="ACM342" s="12"/>
      <c r="ACN342" s="12"/>
      <c r="ACO342" s="12"/>
      <c r="ACP342" s="12"/>
      <c r="ACQ342" s="12"/>
      <c r="ACR342" s="12"/>
      <c r="ACS342" s="12"/>
      <c r="ACT342" s="12"/>
      <c r="ACU342" s="12"/>
      <c r="ACV342" s="12"/>
      <c r="ACW342" s="12"/>
      <c r="ACX342" s="12"/>
      <c r="ACY342" s="12"/>
      <c r="ACZ342" s="12"/>
      <c r="ADA342" s="12"/>
      <c r="ADB342" s="12"/>
      <c r="ADC342" s="12"/>
      <c r="ADD342" s="12"/>
      <c r="ADE342" s="12"/>
      <c r="ADF342" s="12"/>
      <c r="ADG342" s="12"/>
      <c r="ADH342" s="12"/>
      <c r="ADI342" s="12"/>
      <c r="ADJ342" s="12"/>
      <c r="ADK342" s="12"/>
      <c r="ADL342" s="12"/>
      <c r="ADM342" s="12"/>
      <c r="ADN342" s="12"/>
      <c r="ADO342" s="12"/>
      <c r="ADP342" s="12"/>
      <c r="ADQ342" s="12"/>
      <c r="ADR342" s="12"/>
      <c r="ADS342" s="12"/>
      <c r="ADT342" s="12"/>
      <c r="ADU342" s="12"/>
      <c r="ADV342" s="12"/>
      <c r="ADW342" s="12"/>
      <c r="ADX342" s="12"/>
      <c r="ADY342" s="12"/>
      <c r="ADZ342" s="12"/>
    </row>
    <row r="343" spans="1:806" x14ac:dyDescent="0.25">
      <c r="A343" s="14" t="s">
        <v>280</v>
      </c>
      <c r="B343" s="19">
        <v>43470</v>
      </c>
      <c r="C343" s="8" t="str">
        <f>HYPERLINK("https://www.youtube.com/watch?v=OPB2nwkwvuw","Buying BIG Centreline Timbers! - Rebuilding Tally Ho EP40")</f>
        <v>Buying BIG Centreline Timbers! - Rebuilding Tally Ho EP40</v>
      </c>
      <c r="D343" s="4" t="s">
        <v>281</v>
      </c>
    </row>
    <row r="344" spans="1:806" x14ac:dyDescent="0.25">
      <c r="D344" s="4" t="s">
        <v>793</v>
      </c>
    </row>
    <row r="345" spans="1:806" x14ac:dyDescent="0.25">
      <c r="D345" s="4" t="s">
        <v>282</v>
      </c>
    </row>
    <row r="346" spans="1:806" x14ac:dyDescent="0.25">
      <c r="D346" s="4" t="s">
        <v>283</v>
      </c>
    </row>
    <row r="347" spans="1:806" x14ac:dyDescent="0.25">
      <c r="D347" s="4" t="s">
        <v>794</v>
      </c>
    </row>
    <row r="348" spans="1:806" x14ac:dyDescent="0.25">
      <c r="D348" s="4" t="s">
        <v>284</v>
      </c>
    </row>
    <row r="349" spans="1:806" x14ac:dyDescent="0.25">
      <c r="D349" s="4" t="s">
        <v>285</v>
      </c>
    </row>
    <row r="350" spans="1:806" x14ac:dyDescent="0.25">
      <c r="D350" s="4" t="s">
        <v>795</v>
      </c>
    </row>
    <row r="351" spans="1:806" x14ac:dyDescent="0.25">
      <c r="D351" s="4" t="s">
        <v>286</v>
      </c>
    </row>
    <row r="352" spans="1:806" x14ac:dyDescent="0.25">
      <c r="D352" s="8" t="str">
        <f>HYPERLINK("http://westernflyer.org/","Western Flyer foundation")</f>
        <v>Western Flyer foundation</v>
      </c>
    </row>
    <row r="353" spans="1:806" x14ac:dyDescent="0.25">
      <c r="D353" s="8" t="str">
        <f>HYPERLINK("https://www.youtube.com/channel/UCXIlPuc45MBAHorIYCft-WQ","Western Flyer on Youtube")</f>
        <v>Western Flyer on Youtube</v>
      </c>
    </row>
    <row r="354" spans="1:806" x14ac:dyDescent="0.25">
      <c r="D354" s="4" t="s">
        <v>796</v>
      </c>
    </row>
    <row r="355" spans="1:806" x14ac:dyDescent="0.25">
      <c r="D355" s="4" t="s">
        <v>287</v>
      </c>
    </row>
    <row r="356" spans="1:806" s="1" customFormat="1" x14ac:dyDescent="0.25">
      <c r="A356" s="7"/>
      <c r="B356" s="20"/>
      <c r="C356" s="5"/>
      <c r="D356" s="5" t="s">
        <v>288</v>
      </c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  <c r="JW356" s="12"/>
      <c r="JX356" s="12"/>
      <c r="JY356" s="12"/>
      <c r="JZ356" s="12"/>
      <c r="KA356" s="12"/>
      <c r="KB356" s="12"/>
      <c r="KC356" s="12"/>
      <c r="KD356" s="12"/>
      <c r="KE356" s="12"/>
      <c r="KF356" s="12"/>
      <c r="KG356" s="12"/>
      <c r="KH356" s="12"/>
      <c r="KI356" s="12"/>
      <c r="KJ356" s="12"/>
      <c r="KK356" s="12"/>
      <c r="KL356" s="12"/>
      <c r="KM356" s="12"/>
      <c r="KN356" s="12"/>
      <c r="KO356" s="12"/>
      <c r="KP356" s="12"/>
      <c r="KQ356" s="12"/>
      <c r="KR356" s="12"/>
      <c r="KS356" s="12"/>
      <c r="KT356" s="12"/>
      <c r="KU356" s="12"/>
      <c r="KV356" s="12"/>
      <c r="KW356" s="12"/>
      <c r="KX356" s="12"/>
      <c r="KY356" s="12"/>
      <c r="KZ356" s="12"/>
      <c r="LA356" s="12"/>
      <c r="LB356" s="12"/>
      <c r="LC356" s="12"/>
      <c r="LD356" s="12"/>
      <c r="LE356" s="12"/>
      <c r="LF356" s="12"/>
      <c r="LG356" s="12"/>
      <c r="LH356" s="12"/>
      <c r="LI356" s="12"/>
      <c r="LJ356" s="12"/>
      <c r="LK356" s="12"/>
      <c r="LL356" s="12"/>
      <c r="LM356" s="12"/>
      <c r="LN356" s="12"/>
      <c r="LO356" s="12"/>
      <c r="LP356" s="12"/>
      <c r="LQ356" s="12"/>
      <c r="LR356" s="12"/>
      <c r="LS356" s="12"/>
      <c r="LT356" s="12"/>
      <c r="LU356" s="12"/>
      <c r="LV356" s="12"/>
      <c r="LW356" s="12"/>
      <c r="LX356" s="12"/>
      <c r="LY356" s="12"/>
      <c r="LZ356" s="12"/>
      <c r="MA356" s="12"/>
      <c r="MB356" s="12"/>
      <c r="MC356" s="12"/>
      <c r="MD356" s="12"/>
      <c r="ME356" s="12"/>
      <c r="MF356" s="12"/>
      <c r="MG356" s="12"/>
      <c r="MH356" s="12"/>
      <c r="MI356" s="12"/>
      <c r="MJ356" s="12"/>
      <c r="MK356" s="12"/>
      <c r="ML356" s="12"/>
      <c r="MM356" s="12"/>
      <c r="MN356" s="12"/>
      <c r="MO356" s="12"/>
      <c r="MP356" s="12"/>
      <c r="MQ356" s="12"/>
      <c r="MR356" s="12"/>
      <c r="MS356" s="12"/>
      <c r="MT356" s="12"/>
      <c r="MU356" s="12"/>
      <c r="MV356" s="12"/>
      <c r="MW356" s="12"/>
      <c r="MX356" s="12"/>
      <c r="MY356" s="12"/>
      <c r="MZ356" s="12"/>
      <c r="NA356" s="12"/>
      <c r="NB356" s="12"/>
      <c r="NC356" s="12"/>
      <c r="ND356" s="12"/>
      <c r="NE356" s="12"/>
      <c r="NF356" s="12"/>
      <c r="NG356" s="12"/>
      <c r="NH356" s="12"/>
      <c r="NI356" s="12"/>
      <c r="NJ356" s="12"/>
      <c r="NK356" s="12"/>
      <c r="NL356" s="12"/>
      <c r="NM356" s="12"/>
      <c r="NN356" s="12"/>
      <c r="NO356" s="12"/>
      <c r="NP356" s="12"/>
      <c r="NQ356" s="12"/>
      <c r="NR356" s="12"/>
      <c r="NS356" s="12"/>
      <c r="NT356" s="12"/>
      <c r="NU356" s="12"/>
      <c r="NV356" s="12"/>
      <c r="NW356" s="12"/>
      <c r="NX356" s="12"/>
      <c r="NY356" s="12"/>
      <c r="NZ356" s="12"/>
      <c r="OA356" s="12"/>
      <c r="OB356" s="12"/>
      <c r="OC356" s="12"/>
      <c r="OD356" s="12"/>
      <c r="OE356" s="12"/>
      <c r="OF356" s="12"/>
      <c r="OG356" s="12"/>
      <c r="OH356" s="12"/>
      <c r="OI356" s="12"/>
      <c r="OJ356" s="12"/>
      <c r="OK356" s="12"/>
      <c r="OL356" s="12"/>
      <c r="OM356" s="12"/>
      <c r="ON356" s="12"/>
      <c r="OO356" s="12"/>
      <c r="OP356" s="12"/>
      <c r="OQ356" s="12"/>
      <c r="OR356" s="12"/>
      <c r="OS356" s="12"/>
      <c r="OT356" s="12"/>
      <c r="OU356" s="12"/>
      <c r="OV356" s="12"/>
      <c r="OW356" s="12"/>
      <c r="OX356" s="12"/>
      <c r="OY356" s="12"/>
      <c r="OZ356" s="12"/>
      <c r="PA356" s="12"/>
      <c r="PB356" s="12"/>
      <c r="PC356" s="12"/>
      <c r="PD356" s="12"/>
      <c r="PE356" s="12"/>
      <c r="PF356" s="12"/>
      <c r="PG356" s="12"/>
      <c r="PH356" s="12"/>
      <c r="PI356" s="12"/>
      <c r="PJ356" s="12"/>
      <c r="PK356" s="12"/>
      <c r="PL356" s="12"/>
      <c r="PM356" s="12"/>
      <c r="PN356" s="12"/>
      <c r="PO356" s="12"/>
      <c r="PP356" s="12"/>
      <c r="PQ356" s="12"/>
      <c r="PR356" s="12"/>
      <c r="PS356" s="12"/>
      <c r="PT356" s="12"/>
      <c r="PU356" s="12"/>
      <c r="PV356" s="12"/>
      <c r="PW356" s="12"/>
      <c r="PX356" s="12"/>
      <c r="PY356" s="12"/>
      <c r="PZ356" s="12"/>
      <c r="QA356" s="12"/>
      <c r="QB356" s="12"/>
      <c r="QC356" s="12"/>
      <c r="QD356" s="12"/>
      <c r="QE356" s="12"/>
      <c r="QF356" s="12"/>
      <c r="QG356" s="12"/>
      <c r="QH356" s="12"/>
      <c r="QI356" s="12"/>
      <c r="QJ356" s="12"/>
      <c r="QK356" s="12"/>
      <c r="QL356" s="12"/>
      <c r="QM356" s="12"/>
      <c r="QN356" s="12"/>
      <c r="QO356" s="12"/>
      <c r="QP356" s="12"/>
      <c r="QQ356" s="12"/>
      <c r="QR356" s="12"/>
      <c r="QS356" s="12"/>
      <c r="QT356" s="12"/>
      <c r="QU356" s="12"/>
      <c r="QV356" s="12"/>
      <c r="QW356" s="12"/>
      <c r="QX356" s="12"/>
      <c r="QY356" s="12"/>
      <c r="QZ356" s="12"/>
      <c r="RA356" s="12"/>
      <c r="RB356" s="12"/>
      <c r="RC356" s="12"/>
      <c r="RD356" s="12"/>
      <c r="RE356" s="12"/>
      <c r="RF356" s="12"/>
      <c r="RG356" s="12"/>
      <c r="RH356" s="12"/>
      <c r="RI356" s="12"/>
      <c r="RJ356" s="12"/>
      <c r="RK356" s="12"/>
      <c r="RL356" s="12"/>
      <c r="RM356" s="12"/>
      <c r="RN356" s="12"/>
      <c r="RO356" s="12"/>
      <c r="RP356" s="12"/>
      <c r="RQ356" s="12"/>
      <c r="RR356" s="12"/>
      <c r="RS356" s="12"/>
      <c r="RT356" s="12"/>
      <c r="RU356" s="12"/>
      <c r="RV356" s="12"/>
      <c r="RW356" s="12"/>
      <c r="RX356" s="12"/>
      <c r="RY356" s="12"/>
      <c r="RZ356" s="12"/>
      <c r="SA356" s="12"/>
      <c r="SB356" s="12"/>
      <c r="SC356" s="12"/>
      <c r="SD356" s="12"/>
      <c r="SE356" s="12"/>
      <c r="SF356" s="12"/>
      <c r="SG356" s="12"/>
      <c r="SH356" s="12"/>
      <c r="SI356" s="12"/>
      <c r="SJ356" s="12"/>
      <c r="SK356" s="12"/>
      <c r="SL356" s="12"/>
      <c r="SM356" s="12"/>
      <c r="SN356" s="12"/>
      <c r="SO356" s="12"/>
      <c r="SP356" s="12"/>
      <c r="SQ356" s="12"/>
      <c r="SR356" s="12"/>
      <c r="SS356" s="12"/>
      <c r="ST356" s="12"/>
      <c r="SU356" s="12"/>
      <c r="SV356" s="12"/>
      <c r="SW356" s="12"/>
      <c r="SX356" s="12"/>
      <c r="SY356" s="12"/>
      <c r="SZ356" s="12"/>
      <c r="TA356" s="12"/>
      <c r="TB356" s="12"/>
      <c r="TC356" s="12"/>
      <c r="TD356" s="12"/>
      <c r="TE356" s="12"/>
      <c r="TF356" s="12"/>
      <c r="TG356" s="12"/>
      <c r="TH356" s="12"/>
      <c r="TI356" s="12"/>
      <c r="TJ356" s="12"/>
      <c r="TK356" s="12"/>
      <c r="TL356" s="12"/>
      <c r="TM356" s="12"/>
      <c r="TN356" s="12"/>
      <c r="TO356" s="12"/>
      <c r="TP356" s="12"/>
      <c r="TQ356" s="12"/>
      <c r="TR356" s="12"/>
      <c r="TS356" s="12"/>
      <c r="TT356" s="12"/>
      <c r="TU356" s="12"/>
      <c r="TV356" s="12"/>
      <c r="TW356" s="12"/>
      <c r="TX356" s="12"/>
      <c r="TY356" s="12"/>
      <c r="TZ356" s="12"/>
      <c r="UA356" s="12"/>
      <c r="UB356" s="12"/>
      <c r="UC356" s="12"/>
      <c r="UD356" s="12"/>
      <c r="UE356" s="12"/>
      <c r="UF356" s="12"/>
      <c r="UG356" s="12"/>
      <c r="UH356" s="12"/>
      <c r="UI356" s="12"/>
      <c r="UJ356" s="12"/>
      <c r="UK356" s="12"/>
      <c r="UL356" s="12"/>
      <c r="UM356" s="12"/>
      <c r="UN356" s="12"/>
      <c r="UO356" s="12"/>
      <c r="UP356" s="12"/>
      <c r="UQ356" s="12"/>
      <c r="UR356" s="12"/>
      <c r="US356" s="12"/>
      <c r="UT356" s="12"/>
      <c r="UU356" s="12"/>
      <c r="UV356" s="12"/>
      <c r="UW356" s="12"/>
      <c r="UX356" s="12"/>
      <c r="UY356" s="12"/>
      <c r="UZ356" s="12"/>
      <c r="VA356" s="12"/>
      <c r="VB356" s="12"/>
      <c r="VC356" s="12"/>
      <c r="VD356" s="12"/>
      <c r="VE356" s="12"/>
      <c r="VF356" s="12"/>
      <c r="VG356" s="12"/>
      <c r="VH356" s="12"/>
      <c r="VI356" s="12"/>
      <c r="VJ356" s="12"/>
      <c r="VK356" s="12"/>
      <c r="VL356" s="12"/>
      <c r="VM356" s="12"/>
      <c r="VN356" s="12"/>
      <c r="VO356" s="12"/>
      <c r="VP356" s="12"/>
      <c r="VQ356" s="12"/>
      <c r="VR356" s="12"/>
      <c r="VS356" s="12"/>
      <c r="VT356" s="12"/>
      <c r="VU356" s="12"/>
      <c r="VV356" s="12"/>
      <c r="VW356" s="12"/>
      <c r="VX356" s="12"/>
      <c r="VY356" s="12"/>
      <c r="VZ356" s="12"/>
      <c r="WA356" s="12"/>
      <c r="WB356" s="12"/>
      <c r="WC356" s="12"/>
      <c r="WD356" s="12"/>
      <c r="WE356" s="12"/>
      <c r="WF356" s="12"/>
      <c r="WG356" s="12"/>
      <c r="WH356" s="12"/>
      <c r="WI356" s="12"/>
      <c r="WJ356" s="12"/>
      <c r="WK356" s="12"/>
      <c r="WL356" s="12"/>
      <c r="WM356" s="12"/>
      <c r="WN356" s="12"/>
      <c r="WO356" s="12"/>
      <c r="WP356" s="12"/>
      <c r="WQ356" s="12"/>
      <c r="WR356" s="12"/>
      <c r="WS356" s="12"/>
      <c r="WT356" s="12"/>
      <c r="WU356" s="12"/>
      <c r="WV356" s="12"/>
      <c r="WW356" s="12"/>
      <c r="WX356" s="12"/>
      <c r="WY356" s="12"/>
      <c r="WZ356" s="12"/>
      <c r="XA356" s="12"/>
      <c r="XB356" s="12"/>
      <c r="XC356" s="12"/>
      <c r="XD356" s="12"/>
      <c r="XE356" s="12"/>
      <c r="XF356" s="12"/>
      <c r="XG356" s="12"/>
      <c r="XH356" s="12"/>
      <c r="XI356" s="12"/>
      <c r="XJ356" s="12"/>
      <c r="XK356" s="12"/>
      <c r="XL356" s="12"/>
      <c r="XM356" s="12"/>
      <c r="XN356" s="12"/>
      <c r="XO356" s="12"/>
      <c r="XP356" s="12"/>
      <c r="XQ356" s="12"/>
      <c r="XR356" s="12"/>
      <c r="XS356" s="12"/>
      <c r="XT356" s="12"/>
      <c r="XU356" s="12"/>
      <c r="XV356" s="12"/>
      <c r="XW356" s="12"/>
      <c r="XX356" s="12"/>
      <c r="XY356" s="12"/>
      <c r="XZ356" s="12"/>
      <c r="YA356" s="12"/>
      <c r="YB356" s="12"/>
      <c r="YC356" s="12"/>
      <c r="YD356" s="12"/>
      <c r="YE356" s="12"/>
      <c r="YF356" s="12"/>
      <c r="YG356" s="12"/>
      <c r="YH356" s="12"/>
      <c r="YI356" s="12"/>
      <c r="YJ356" s="12"/>
      <c r="YK356" s="12"/>
      <c r="YL356" s="12"/>
      <c r="YM356" s="12"/>
      <c r="YN356" s="12"/>
      <c r="YO356" s="12"/>
      <c r="YP356" s="12"/>
      <c r="YQ356" s="12"/>
      <c r="YR356" s="12"/>
      <c r="YS356" s="12"/>
      <c r="YT356" s="12"/>
      <c r="YU356" s="12"/>
      <c r="YV356" s="12"/>
      <c r="YW356" s="12"/>
      <c r="YX356" s="12"/>
      <c r="YY356" s="12"/>
      <c r="YZ356" s="12"/>
      <c r="ZA356" s="12"/>
      <c r="ZB356" s="12"/>
      <c r="ZC356" s="12"/>
      <c r="ZD356" s="12"/>
      <c r="ZE356" s="12"/>
      <c r="ZF356" s="12"/>
      <c r="ZG356" s="12"/>
      <c r="ZH356" s="12"/>
      <c r="ZI356" s="12"/>
      <c r="ZJ356" s="12"/>
      <c r="ZK356" s="12"/>
      <c r="ZL356" s="12"/>
      <c r="ZM356" s="12"/>
      <c r="ZN356" s="12"/>
      <c r="ZO356" s="12"/>
      <c r="ZP356" s="12"/>
      <c r="ZQ356" s="12"/>
      <c r="ZR356" s="12"/>
      <c r="ZS356" s="12"/>
      <c r="ZT356" s="12"/>
      <c r="ZU356" s="12"/>
      <c r="ZV356" s="12"/>
      <c r="ZW356" s="12"/>
      <c r="ZX356" s="12"/>
      <c r="ZY356" s="12"/>
      <c r="ZZ356" s="12"/>
      <c r="AAA356" s="12"/>
      <c r="AAB356" s="12"/>
      <c r="AAC356" s="12"/>
      <c r="AAD356" s="12"/>
      <c r="AAE356" s="12"/>
      <c r="AAF356" s="12"/>
      <c r="AAG356" s="12"/>
      <c r="AAH356" s="12"/>
      <c r="AAI356" s="12"/>
      <c r="AAJ356" s="12"/>
      <c r="AAK356" s="12"/>
      <c r="AAL356" s="12"/>
      <c r="AAM356" s="12"/>
      <c r="AAN356" s="12"/>
      <c r="AAO356" s="12"/>
      <c r="AAP356" s="12"/>
      <c r="AAQ356" s="12"/>
      <c r="AAR356" s="12"/>
      <c r="AAS356" s="12"/>
      <c r="AAT356" s="12"/>
      <c r="AAU356" s="12"/>
      <c r="AAV356" s="12"/>
      <c r="AAW356" s="12"/>
      <c r="AAX356" s="12"/>
      <c r="AAY356" s="12"/>
      <c r="AAZ356" s="12"/>
      <c r="ABA356" s="12"/>
      <c r="ABB356" s="12"/>
      <c r="ABC356" s="12"/>
      <c r="ABD356" s="12"/>
      <c r="ABE356" s="12"/>
      <c r="ABF356" s="12"/>
      <c r="ABG356" s="12"/>
      <c r="ABH356" s="12"/>
      <c r="ABI356" s="12"/>
      <c r="ABJ356" s="12"/>
      <c r="ABK356" s="12"/>
      <c r="ABL356" s="12"/>
      <c r="ABM356" s="12"/>
      <c r="ABN356" s="12"/>
      <c r="ABO356" s="12"/>
      <c r="ABP356" s="12"/>
      <c r="ABQ356" s="12"/>
      <c r="ABR356" s="12"/>
      <c r="ABS356" s="12"/>
      <c r="ABT356" s="12"/>
      <c r="ABU356" s="12"/>
      <c r="ABV356" s="12"/>
      <c r="ABW356" s="12"/>
      <c r="ABX356" s="12"/>
      <c r="ABY356" s="12"/>
      <c r="ABZ356" s="12"/>
      <c r="ACA356" s="12"/>
      <c r="ACB356" s="12"/>
      <c r="ACC356" s="12"/>
      <c r="ACD356" s="12"/>
      <c r="ACE356" s="12"/>
      <c r="ACF356" s="12"/>
      <c r="ACG356" s="12"/>
      <c r="ACH356" s="12"/>
      <c r="ACI356" s="12"/>
      <c r="ACJ356" s="12"/>
      <c r="ACK356" s="12"/>
      <c r="ACL356" s="12"/>
      <c r="ACM356" s="12"/>
      <c r="ACN356" s="12"/>
      <c r="ACO356" s="12"/>
      <c r="ACP356" s="12"/>
      <c r="ACQ356" s="12"/>
      <c r="ACR356" s="12"/>
      <c r="ACS356" s="12"/>
      <c r="ACT356" s="12"/>
      <c r="ACU356" s="12"/>
      <c r="ACV356" s="12"/>
      <c r="ACW356" s="12"/>
      <c r="ACX356" s="12"/>
      <c r="ACY356" s="12"/>
      <c r="ACZ356" s="12"/>
      <c r="ADA356" s="12"/>
      <c r="ADB356" s="12"/>
      <c r="ADC356" s="12"/>
      <c r="ADD356" s="12"/>
      <c r="ADE356" s="12"/>
      <c r="ADF356" s="12"/>
      <c r="ADG356" s="12"/>
      <c r="ADH356" s="12"/>
      <c r="ADI356" s="12"/>
      <c r="ADJ356" s="12"/>
      <c r="ADK356" s="12"/>
      <c r="ADL356" s="12"/>
      <c r="ADM356" s="12"/>
      <c r="ADN356" s="12"/>
      <c r="ADO356" s="12"/>
      <c r="ADP356" s="12"/>
      <c r="ADQ356" s="12"/>
      <c r="ADR356" s="12"/>
      <c r="ADS356" s="12"/>
      <c r="ADT356" s="12"/>
      <c r="ADU356" s="12"/>
      <c r="ADV356" s="12"/>
      <c r="ADW356" s="12"/>
      <c r="ADX356" s="12"/>
      <c r="ADY356" s="12"/>
      <c r="ADZ356" s="12"/>
    </row>
    <row r="357" spans="1:806" x14ac:dyDescent="0.25">
      <c r="A357" s="14" t="s">
        <v>289</v>
      </c>
      <c r="B357" s="19">
        <v>43491</v>
      </c>
      <c r="C357" s="8" t="str">
        <f>HYPERLINK("https://www.youtube.com/watch?v=2YEriweBD0s","New team, new VISA, new timber! (Boatbuilding/Tally Ho EP41)")</f>
        <v>New team, new VISA, new timber! (Boatbuilding/Tally Ho EP41)</v>
      </c>
      <c r="D357" s="4" t="s">
        <v>290</v>
      </c>
    </row>
    <row r="358" spans="1:806" x14ac:dyDescent="0.25">
      <c r="D358" s="4" t="s">
        <v>291</v>
      </c>
    </row>
    <row r="359" spans="1:806" x14ac:dyDescent="0.25">
      <c r="D359" s="4" t="s">
        <v>292</v>
      </c>
    </row>
    <row r="360" spans="1:806" x14ac:dyDescent="0.25">
      <c r="D360" s="4" t="s">
        <v>311</v>
      </c>
    </row>
    <row r="361" spans="1:806" x14ac:dyDescent="0.25">
      <c r="D361" s="4" t="s">
        <v>293</v>
      </c>
    </row>
    <row r="362" spans="1:806" x14ac:dyDescent="0.25">
      <c r="D362" s="4" t="s">
        <v>294</v>
      </c>
    </row>
    <row r="363" spans="1:806" x14ac:dyDescent="0.25">
      <c r="D363" s="4" t="s">
        <v>295</v>
      </c>
    </row>
    <row r="364" spans="1:806" x14ac:dyDescent="0.25">
      <c r="D364" s="4" t="s">
        <v>296</v>
      </c>
    </row>
    <row r="365" spans="1:806" x14ac:dyDescent="0.25">
      <c r="D365" s="4" t="s">
        <v>797</v>
      </c>
    </row>
    <row r="366" spans="1:806" x14ac:dyDescent="0.25">
      <c r="D366" s="4" t="s">
        <v>297</v>
      </c>
    </row>
    <row r="367" spans="1:806" x14ac:dyDescent="0.25">
      <c r="D367" s="4" t="s">
        <v>798</v>
      </c>
    </row>
    <row r="368" spans="1:806" s="1" customFormat="1" x14ac:dyDescent="0.25">
      <c r="A368" s="7"/>
      <c r="B368" s="20"/>
      <c r="C368" s="5"/>
      <c r="D368" s="5" t="s">
        <v>298</v>
      </c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  <c r="JW368" s="12"/>
      <c r="JX368" s="12"/>
      <c r="JY368" s="12"/>
      <c r="JZ368" s="12"/>
      <c r="KA368" s="12"/>
      <c r="KB368" s="12"/>
      <c r="KC368" s="12"/>
      <c r="KD368" s="12"/>
      <c r="KE368" s="12"/>
      <c r="KF368" s="12"/>
      <c r="KG368" s="12"/>
      <c r="KH368" s="12"/>
      <c r="KI368" s="12"/>
      <c r="KJ368" s="12"/>
      <c r="KK368" s="12"/>
      <c r="KL368" s="12"/>
      <c r="KM368" s="12"/>
      <c r="KN368" s="12"/>
      <c r="KO368" s="12"/>
      <c r="KP368" s="12"/>
      <c r="KQ368" s="12"/>
      <c r="KR368" s="12"/>
      <c r="KS368" s="12"/>
      <c r="KT368" s="12"/>
      <c r="KU368" s="12"/>
      <c r="KV368" s="12"/>
      <c r="KW368" s="12"/>
      <c r="KX368" s="12"/>
      <c r="KY368" s="12"/>
      <c r="KZ368" s="12"/>
      <c r="LA368" s="12"/>
      <c r="LB368" s="12"/>
      <c r="LC368" s="12"/>
      <c r="LD368" s="12"/>
      <c r="LE368" s="12"/>
      <c r="LF368" s="12"/>
      <c r="LG368" s="12"/>
      <c r="LH368" s="12"/>
      <c r="LI368" s="12"/>
      <c r="LJ368" s="12"/>
      <c r="LK368" s="12"/>
      <c r="LL368" s="12"/>
      <c r="LM368" s="12"/>
      <c r="LN368" s="12"/>
      <c r="LO368" s="12"/>
      <c r="LP368" s="12"/>
      <c r="LQ368" s="12"/>
      <c r="LR368" s="12"/>
      <c r="LS368" s="12"/>
      <c r="LT368" s="12"/>
      <c r="LU368" s="12"/>
      <c r="LV368" s="12"/>
      <c r="LW368" s="12"/>
      <c r="LX368" s="12"/>
      <c r="LY368" s="12"/>
      <c r="LZ368" s="12"/>
      <c r="MA368" s="12"/>
      <c r="MB368" s="12"/>
      <c r="MC368" s="12"/>
      <c r="MD368" s="12"/>
      <c r="ME368" s="12"/>
      <c r="MF368" s="12"/>
      <c r="MG368" s="12"/>
      <c r="MH368" s="12"/>
      <c r="MI368" s="12"/>
      <c r="MJ368" s="12"/>
      <c r="MK368" s="12"/>
      <c r="ML368" s="12"/>
      <c r="MM368" s="12"/>
      <c r="MN368" s="12"/>
      <c r="MO368" s="12"/>
      <c r="MP368" s="12"/>
      <c r="MQ368" s="12"/>
      <c r="MR368" s="12"/>
      <c r="MS368" s="12"/>
      <c r="MT368" s="12"/>
      <c r="MU368" s="12"/>
      <c r="MV368" s="12"/>
      <c r="MW368" s="12"/>
      <c r="MX368" s="12"/>
      <c r="MY368" s="12"/>
      <c r="MZ368" s="12"/>
      <c r="NA368" s="12"/>
      <c r="NB368" s="12"/>
      <c r="NC368" s="12"/>
      <c r="ND368" s="12"/>
      <c r="NE368" s="12"/>
      <c r="NF368" s="12"/>
      <c r="NG368" s="12"/>
      <c r="NH368" s="12"/>
      <c r="NI368" s="12"/>
      <c r="NJ368" s="12"/>
      <c r="NK368" s="12"/>
      <c r="NL368" s="12"/>
      <c r="NM368" s="12"/>
      <c r="NN368" s="12"/>
      <c r="NO368" s="12"/>
      <c r="NP368" s="12"/>
      <c r="NQ368" s="12"/>
      <c r="NR368" s="12"/>
      <c r="NS368" s="12"/>
      <c r="NT368" s="12"/>
      <c r="NU368" s="12"/>
      <c r="NV368" s="12"/>
      <c r="NW368" s="12"/>
      <c r="NX368" s="12"/>
      <c r="NY368" s="12"/>
      <c r="NZ368" s="12"/>
      <c r="OA368" s="12"/>
      <c r="OB368" s="12"/>
      <c r="OC368" s="12"/>
      <c r="OD368" s="12"/>
      <c r="OE368" s="12"/>
      <c r="OF368" s="12"/>
      <c r="OG368" s="12"/>
      <c r="OH368" s="12"/>
      <c r="OI368" s="12"/>
      <c r="OJ368" s="12"/>
      <c r="OK368" s="12"/>
      <c r="OL368" s="12"/>
      <c r="OM368" s="12"/>
      <c r="ON368" s="12"/>
      <c r="OO368" s="12"/>
      <c r="OP368" s="12"/>
      <c r="OQ368" s="12"/>
      <c r="OR368" s="12"/>
      <c r="OS368" s="12"/>
      <c r="OT368" s="12"/>
      <c r="OU368" s="12"/>
      <c r="OV368" s="12"/>
      <c r="OW368" s="12"/>
      <c r="OX368" s="12"/>
      <c r="OY368" s="12"/>
      <c r="OZ368" s="12"/>
      <c r="PA368" s="12"/>
      <c r="PB368" s="12"/>
      <c r="PC368" s="12"/>
      <c r="PD368" s="12"/>
      <c r="PE368" s="12"/>
      <c r="PF368" s="12"/>
      <c r="PG368" s="12"/>
      <c r="PH368" s="12"/>
      <c r="PI368" s="12"/>
      <c r="PJ368" s="12"/>
      <c r="PK368" s="12"/>
      <c r="PL368" s="12"/>
      <c r="PM368" s="12"/>
      <c r="PN368" s="12"/>
      <c r="PO368" s="12"/>
      <c r="PP368" s="12"/>
      <c r="PQ368" s="12"/>
      <c r="PR368" s="12"/>
      <c r="PS368" s="12"/>
      <c r="PT368" s="12"/>
      <c r="PU368" s="12"/>
      <c r="PV368" s="12"/>
      <c r="PW368" s="12"/>
      <c r="PX368" s="12"/>
      <c r="PY368" s="12"/>
      <c r="PZ368" s="12"/>
      <c r="QA368" s="12"/>
      <c r="QB368" s="12"/>
      <c r="QC368" s="12"/>
      <c r="QD368" s="12"/>
      <c r="QE368" s="12"/>
      <c r="QF368" s="12"/>
      <c r="QG368" s="12"/>
      <c r="QH368" s="12"/>
      <c r="QI368" s="12"/>
      <c r="QJ368" s="12"/>
      <c r="QK368" s="12"/>
      <c r="QL368" s="12"/>
      <c r="QM368" s="12"/>
      <c r="QN368" s="12"/>
      <c r="QO368" s="12"/>
      <c r="QP368" s="12"/>
      <c r="QQ368" s="12"/>
      <c r="QR368" s="12"/>
      <c r="QS368" s="12"/>
      <c r="QT368" s="12"/>
      <c r="QU368" s="12"/>
      <c r="QV368" s="12"/>
      <c r="QW368" s="12"/>
      <c r="QX368" s="12"/>
      <c r="QY368" s="12"/>
      <c r="QZ368" s="12"/>
      <c r="RA368" s="12"/>
      <c r="RB368" s="12"/>
      <c r="RC368" s="12"/>
      <c r="RD368" s="12"/>
      <c r="RE368" s="12"/>
      <c r="RF368" s="12"/>
      <c r="RG368" s="12"/>
      <c r="RH368" s="12"/>
      <c r="RI368" s="12"/>
      <c r="RJ368" s="12"/>
      <c r="RK368" s="12"/>
      <c r="RL368" s="12"/>
      <c r="RM368" s="12"/>
      <c r="RN368" s="12"/>
      <c r="RO368" s="12"/>
      <c r="RP368" s="12"/>
      <c r="RQ368" s="12"/>
      <c r="RR368" s="12"/>
      <c r="RS368" s="12"/>
      <c r="RT368" s="12"/>
      <c r="RU368" s="12"/>
      <c r="RV368" s="12"/>
      <c r="RW368" s="12"/>
      <c r="RX368" s="12"/>
      <c r="RY368" s="12"/>
      <c r="RZ368" s="12"/>
      <c r="SA368" s="12"/>
      <c r="SB368" s="12"/>
      <c r="SC368" s="12"/>
      <c r="SD368" s="12"/>
      <c r="SE368" s="12"/>
      <c r="SF368" s="12"/>
      <c r="SG368" s="12"/>
      <c r="SH368" s="12"/>
      <c r="SI368" s="12"/>
      <c r="SJ368" s="12"/>
      <c r="SK368" s="12"/>
      <c r="SL368" s="12"/>
      <c r="SM368" s="12"/>
      <c r="SN368" s="12"/>
      <c r="SO368" s="12"/>
      <c r="SP368" s="12"/>
      <c r="SQ368" s="12"/>
      <c r="SR368" s="12"/>
      <c r="SS368" s="12"/>
      <c r="ST368" s="12"/>
      <c r="SU368" s="12"/>
      <c r="SV368" s="12"/>
      <c r="SW368" s="12"/>
      <c r="SX368" s="12"/>
      <c r="SY368" s="12"/>
      <c r="SZ368" s="12"/>
      <c r="TA368" s="12"/>
      <c r="TB368" s="12"/>
      <c r="TC368" s="12"/>
      <c r="TD368" s="12"/>
      <c r="TE368" s="12"/>
      <c r="TF368" s="12"/>
      <c r="TG368" s="12"/>
      <c r="TH368" s="12"/>
      <c r="TI368" s="12"/>
      <c r="TJ368" s="12"/>
      <c r="TK368" s="12"/>
      <c r="TL368" s="12"/>
      <c r="TM368" s="12"/>
      <c r="TN368" s="12"/>
      <c r="TO368" s="12"/>
      <c r="TP368" s="12"/>
      <c r="TQ368" s="12"/>
      <c r="TR368" s="12"/>
      <c r="TS368" s="12"/>
      <c r="TT368" s="12"/>
      <c r="TU368" s="12"/>
      <c r="TV368" s="12"/>
      <c r="TW368" s="12"/>
      <c r="TX368" s="12"/>
      <c r="TY368" s="12"/>
      <c r="TZ368" s="12"/>
      <c r="UA368" s="12"/>
      <c r="UB368" s="12"/>
      <c r="UC368" s="12"/>
      <c r="UD368" s="12"/>
      <c r="UE368" s="12"/>
      <c r="UF368" s="12"/>
      <c r="UG368" s="12"/>
      <c r="UH368" s="12"/>
      <c r="UI368" s="12"/>
      <c r="UJ368" s="12"/>
      <c r="UK368" s="12"/>
      <c r="UL368" s="12"/>
      <c r="UM368" s="12"/>
      <c r="UN368" s="12"/>
      <c r="UO368" s="12"/>
      <c r="UP368" s="12"/>
      <c r="UQ368" s="12"/>
      <c r="UR368" s="12"/>
      <c r="US368" s="12"/>
      <c r="UT368" s="12"/>
      <c r="UU368" s="12"/>
      <c r="UV368" s="12"/>
      <c r="UW368" s="12"/>
      <c r="UX368" s="12"/>
      <c r="UY368" s="12"/>
      <c r="UZ368" s="12"/>
      <c r="VA368" s="12"/>
      <c r="VB368" s="12"/>
      <c r="VC368" s="12"/>
      <c r="VD368" s="12"/>
      <c r="VE368" s="12"/>
      <c r="VF368" s="12"/>
      <c r="VG368" s="12"/>
      <c r="VH368" s="12"/>
      <c r="VI368" s="12"/>
      <c r="VJ368" s="12"/>
      <c r="VK368" s="12"/>
      <c r="VL368" s="12"/>
      <c r="VM368" s="12"/>
      <c r="VN368" s="12"/>
      <c r="VO368" s="12"/>
      <c r="VP368" s="12"/>
      <c r="VQ368" s="12"/>
      <c r="VR368" s="12"/>
      <c r="VS368" s="12"/>
      <c r="VT368" s="12"/>
      <c r="VU368" s="12"/>
      <c r="VV368" s="12"/>
      <c r="VW368" s="12"/>
      <c r="VX368" s="12"/>
      <c r="VY368" s="12"/>
      <c r="VZ368" s="12"/>
      <c r="WA368" s="12"/>
      <c r="WB368" s="12"/>
      <c r="WC368" s="12"/>
      <c r="WD368" s="12"/>
      <c r="WE368" s="12"/>
      <c r="WF368" s="12"/>
      <c r="WG368" s="12"/>
      <c r="WH368" s="12"/>
      <c r="WI368" s="12"/>
      <c r="WJ368" s="12"/>
      <c r="WK368" s="12"/>
      <c r="WL368" s="12"/>
      <c r="WM368" s="12"/>
      <c r="WN368" s="12"/>
      <c r="WO368" s="12"/>
      <c r="WP368" s="12"/>
      <c r="WQ368" s="12"/>
      <c r="WR368" s="12"/>
      <c r="WS368" s="12"/>
      <c r="WT368" s="12"/>
      <c r="WU368" s="12"/>
      <c r="WV368" s="12"/>
      <c r="WW368" s="12"/>
      <c r="WX368" s="12"/>
      <c r="WY368" s="12"/>
      <c r="WZ368" s="12"/>
      <c r="XA368" s="12"/>
      <c r="XB368" s="12"/>
      <c r="XC368" s="12"/>
      <c r="XD368" s="12"/>
      <c r="XE368" s="12"/>
      <c r="XF368" s="12"/>
      <c r="XG368" s="12"/>
      <c r="XH368" s="12"/>
      <c r="XI368" s="12"/>
      <c r="XJ368" s="12"/>
      <c r="XK368" s="12"/>
      <c r="XL368" s="12"/>
      <c r="XM368" s="12"/>
      <c r="XN368" s="12"/>
      <c r="XO368" s="12"/>
      <c r="XP368" s="12"/>
      <c r="XQ368" s="12"/>
      <c r="XR368" s="12"/>
      <c r="XS368" s="12"/>
      <c r="XT368" s="12"/>
      <c r="XU368" s="12"/>
      <c r="XV368" s="12"/>
      <c r="XW368" s="12"/>
      <c r="XX368" s="12"/>
      <c r="XY368" s="12"/>
      <c r="XZ368" s="12"/>
      <c r="YA368" s="12"/>
      <c r="YB368" s="12"/>
      <c r="YC368" s="12"/>
      <c r="YD368" s="12"/>
      <c r="YE368" s="12"/>
      <c r="YF368" s="12"/>
      <c r="YG368" s="12"/>
      <c r="YH368" s="12"/>
      <c r="YI368" s="12"/>
      <c r="YJ368" s="12"/>
      <c r="YK368" s="12"/>
      <c r="YL368" s="12"/>
      <c r="YM368" s="12"/>
      <c r="YN368" s="12"/>
      <c r="YO368" s="12"/>
      <c r="YP368" s="12"/>
      <c r="YQ368" s="12"/>
      <c r="YR368" s="12"/>
      <c r="YS368" s="12"/>
      <c r="YT368" s="12"/>
      <c r="YU368" s="12"/>
      <c r="YV368" s="12"/>
      <c r="YW368" s="12"/>
      <c r="YX368" s="12"/>
      <c r="YY368" s="12"/>
      <c r="YZ368" s="12"/>
      <c r="ZA368" s="12"/>
      <c r="ZB368" s="12"/>
      <c r="ZC368" s="12"/>
      <c r="ZD368" s="12"/>
      <c r="ZE368" s="12"/>
      <c r="ZF368" s="12"/>
      <c r="ZG368" s="12"/>
      <c r="ZH368" s="12"/>
      <c r="ZI368" s="12"/>
      <c r="ZJ368" s="12"/>
      <c r="ZK368" s="12"/>
      <c r="ZL368" s="12"/>
      <c r="ZM368" s="12"/>
      <c r="ZN368" s="12"/>
      <c r="ZO368" s="12"/>
      <c r="ZP368" s="12"/>
      <c r="ZQ368" s="12"/>
      <c r="ZR368" s="12"/>
      <c r="ZS368" s="12"/>
      <c r="ZT368" s="12"/>
      <c r="ZU368" s="12"/>
      <c r="ZV368" s="12"/>
      <c r="ZW368" s="12"/>
      <c r="ZX368" s="12"/>
      <c r="ZY368" s="12"/>
      <c r="ZZ368" s="12"/>
      <c r="AAA368" s="12"/>
      <c r="AAB368" s="12"/>
      <c r="AAC368" s="12"/>
      <c r="AAD368" s="12"/>
      <c r="AAE368" s="12"/>
      <c r="AAF368" s="12"/>
      <c r="AAG368" s="12"/>
      <c r="AAH368" s="12"/>
      <c r="AAI368" s="12"/>
      <c r="AAJ368" s="12"/>
      <c r="AAK368" s="12"/>
      <c r="AAL368" s="12"/>
      <c r="AAM368" s="12"/>
      <c r="AAN368" s="12"/>
      <c r="AAO368" s="12"/>
      <c r="AAP368" s="12"/>
      <c r="AAQ368" s="12"/>
      <c r="AAR368" s="12"/>
      <c r="AAS368" s="12"/>
      <c r="AAT368" s="12"/>
      <c r="AAU368" s="12"/>
      <c r="AAV368" s="12"/>
      <c r="AAW368" s="12"/>
      <c r="AAX368" s="12"/>
      <c r="AAY368" s="12"/>
      <c r="AAZ368" s="12"/>
      <c r="ABA368" s="12"/>
      <c r="ABB368" s="12"/>
      <c r="ABC368" s="12"/>
      <c r="ABD368" s="12"/>
      <c r="ABE368" s="12"/>
      <c r="ABF368" s="12"/>
      <c r="ABG368" s="12"/>
      <c r="ABH368" s="12"/>
      <c r="ABI368" s="12"/>
      <c r="ABJ368" s="12"/>
      <c r="ABK368" s="12"/>
      <c r="ABL368" s="12"/>
      <c r="ABM368" s="12"/>
      <c r="ABN368" s="12"/>
      <c r="ABO368" s="12"/>
      <c r="ABP368" s="12"/>
      <c r="ABQ368" s="12"/>
      <c r="ABR368" s="12"/>
      <c r="ABS368" s="12"/>
      <c r="ABT368" s="12"/>
      <c r="ABU368" s="12"/>
      <c r="ABV368" s="12"/>
      <c r="ABW368" s="12"/>
      <c r="ABX368" s="12"/>
      <c r="ABY368" s="12"/>
      <c r="ABZ368" s="12"/>
      <c r="ACA368" s="12"/>
      <c r="ACB368" s="12"/>
      <c r="ACC368" s="12"/>
      <c r="ACD368" s="12"/>
      <c r="ACE368" s="12"/>
      <c r="ACF368" s="12"/>
      <c r="ACG368" s="12"/>
      <c r="ACH368" s="12"/>
      <c r="ACI368" s="12"/>
      <c r="ACJ368" s="12"/>
      <c r="ACK368" s="12"/>
      <c r="ACL368" s="12"/>
      <c r="ACM368" s="12"/>
      <c r="ACN368" s="12"/>
      <c r="ACO368" s="12"/>
      <c r="ACP368" s="12"/>
      <c r="ACQ368" s="12"/>
      <c r="ACR368" s="12"/>
      <c r="ACS368" s="12"/>
      <c r="ACT368" s="12"/>
      <c r="ACU368" s="12"/>
      <c r="ACV368" s="12"/>
      <c r="ACW368" s="12"/>
      <c r="ACX368" s="12"/>
      <c r="ACY368" s="12"/>
      <c r="ACZ368" s="12"/>
      <c r="ADA368" s="12"/>
      <c r="ADB368" s="12"/>
      <c r="ADC368" s="12"/>
      <c r="ADD368" s="12"/>
      <c r="ADE368" s="12"/>
      <c r="ADF368" s="12"/>
      <c r="ADG368" s="12"/>
      <c r="ADH368" s="12"/>
      <c r="ADI368" s="12"/>
      <c r="ADJ368" s="12"/>
      <c r="ADK368" s="12"/>
      <c r="ADL368" s="12"/>
      <c r="ADM368" s="12"/>
      <c r="ADN368" s="12"/>
      <c r="ADO368" s="12"/>
      <c r="ADP368" s="12"/>
      <c r="ADQ368" s="12"/>
      <c r="ADR368" s="12"/>
      <c r="ADS368" s="12"/>
      <c r="ADT368" s="12"/>
      <c r="ADU368" s="12"/>
      <c r="ADV368" s="12"/>
      <c r="ADW368" s="12"/>
      <c r="ADX368" s="12"/>
      <c r="ADY368" s="12"/>
      <c r="ADZ368" s="12"/>
    </row>
    <row r="369" spans="1:806" x14ac:dyDescent="0.25">
      <c r="A369" s="14" t="s">
        <v>309</v>
      </c>
      <c r="B369" s="19">
        <v>43505</v>
      </c>
      <c r="C369" s="8" t="str">
        <f>HYPERLINK("https://www.youtube.com/watch?v=xM9SPT11mNU","Cutting the Stern Post – and some BIG plans! (Rebuilding Tally Ho EP42)")</f>
        <v>Cutting the Stern Post – and some BIG plans! (Rebuilding Tally Ho EP42)</v>
      </c>
      <c r="D369" s="4" t="s">
        <v>799</v>
      </c>
    </row>
    <row r="370" spans="1:806" x14ac:dyDescent="0.25">
      <c r="D370" s="4" t="s">
        <v>800</v>
      </c>
    </row>
    <row r="371" spans="1:806" x14ac:dyDescent="0.25">
      <c r="D371" s="4" t="s">
        <v>312</v>
      </c>
    </row>
    <row r="372" spans="1:806" x14ac:dyDescent="0.25">
      <c r="D372" s="4" t="s">
        <v>801</v>
      </c>
    </row>
    <row r="373" spans="1:806" x14ac:dyDescent="0.25">
      <c r="D373" s="4" t="s">
        <v>802</v>
      </c>
    </row>
    <row r="374" spans="1:806" x14ac:dyDescent="0.25">
      <c r="D374" s="4" t="s">
        <v>803</v>
      </c>
    </row>
    <row r="375" spans="1:806" x14ac:dyDescent="0.25">
      <c r="D375" s="4" t="s">
        <v>804</v>
      </c>
    </row>
    <row r="376" spans="1:806" x14ac:dyDescent="0.25">
      <c r="D376" s="4" t="s">
        <v>313</v>
      </c>
    </row>
    <row r="377" spans="1:806" x14ac:dyDescent="0.25">
      <c r="D377" s="4" t="s">
        <v>805</v>
      </c>
    </row>
    <row r="378" spans="1:806" x14ac:dyDescent="0.25">
      <c r="D378" s="4" t="s">
        <v>316</v>
      </c>
    </row>
    <row r="379" spans="1:806" x14ac:dyDescent="0.25">
      <c r="D379" s="4" t="s">
        <v>806</v>
      </c>
    </row>
    <row r="380" spans="1:806" x14ac:dyDescent="0.25">
      <c r="D380" s="4" t="s">
        <v>314</v>
      </c>
    </row>
    <row r="381" spans="1:806" x14ac:dyDescent="0.25">
      <c r="D381" s="4" t="s">
        <v>315</v>
      </c>
    </row>
    <row r="382" spans="1:806" s="1" customFormat="1" x14ac:dyDescent="0.25">
      <c r="A382" s="7"/>
      <c r="B382" s="20"/>
      <c r="C382" s="5"/>
      <c r="D382" s="5" t="s">
        <v>342</v>
      </c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  <c r="JW382" s="12"/>
      <c r="JX382" s="12"/>
      <c r="JY382" s="12"/>
      <c r="JZ382" s="12"/>
      <c r="KA382" s="12"/>
      <c r="KB382" s="12"/>
      <c r="KC382" s="12"/>
      <c r="KD382" s="12"/>
      <c r="KE382" s="12"/>
      <c r="KF382" s="12"/>
      <c r="KG382" s="12"/>
      <c r="KH382" s="12"/>
      <c r="KI382" s="12"/>
      <c r="KJ382" s="12"/>
      <c r="KK382" s="12"/>
      <c r="KL382" s="12"/>
      <c r="KM382" s="12"/>
      <c r="KN382" s="12"/>
      <c r="KO382" s="12"/>
      <c r="KP382" s="12"/>
      <c r="KQ382" s="12"/>
      <c r="KR382" s="12"/>
      <c r="KS382" s="12"/>
      <c r="KT382" s="12"/>
      <c r="KU382" s="12"/>
      <c r="KV382" s="12"/>
      <c r="KW382" s="12"/>
      <c r="KX382" s="12"/>
      <c r="KY382" s="12"/>
      <c r="KZ382" s="12"/>
      <c r="LA382" s="12"/>
      <c r="LB382" s="12"/>
      <c r="LC382" s="12"/>
      <c r="LD382" s="12"/>
      <c r="LE382" s="12"/>
      <c r="LF382" s="12"/>
      <c r="LG382" s="12"/>
      <c r="LH382" s="12"/>
      <c r="LI382" s="12"/>
      <c r="LJ382" s="12"/>
      <c r="LK382" s="12"/>
      <c r="LL382" s="12"/>
      <c r="LM382" s="12"/>
      <c r="LN382" s="12"/>
      <c r="LO382" s="12"/>
      <c r="LP382" s="12"/>
      <c r="LQ382" s="12"/>
      <c r="LR382" s="12"/>
      <c r="LS382" s="12"/>
      <c r="LT382" s="12"/>
      <c r="LU382" s="12"/>
      <c r="LV382" s="12"/>
      <c r="LW382" s="12"/>
      <c r="LX382" s="12"/>
      <c r="LY382" s="12"/>
      <c r="LZ382" s="12"/>
      <c r="MA382" s="12"/>
      <c r="MB382" s="12"/>
      <c r="MC382" s="12"/>
      <c r="MD382" s="12"/>
      <c r="ME382" s="12"/>
      <c r="MF382" s="12"/>
      <c r="MG382" s="12"/>
      <c r="MH382" s="12"/>
      <c r="MI382" s="12"/>
      <c r="MJ382" s="12"/>
      <c r="MK382" s="12"/>
      <c r="ML382" s="12"/>
      <c r="MM382" s="12"/>
      <c r="MN382" s="12"/>
      <c r="MO382" s="12"/>
      <c r="MP382" s="12"/>
      <c r="MQ382" s="12"/>
      <c r="MR382" s="12"/>
      <c r="MS382" s="12"/>
      <c r="MT382" s="12"/>
      <c r="MU382" s="12"/>
      <c r="MV382" s="12"/>
      <c r="MW382" s="12"/>
      <c r="MX382" s="12"/>
      <c r="MY382" s="12"/>
      <c r="MZ382" s="12"/>
      <c r="NA382" s="12"/>
      <c r="NB382" s="12"/>
      <c r="NC382" s="12"/>
      <c r="ND382" s="12"/>
      <c r="NE382" s="12"/>
      <c r="NF382" s="12"/>
      <c r="NG382" s="12"/>
      <c r="NH382" s="12"/>
      <c r="NI382" s="12"/>
      <c r="NJ382" s="12"/>
      <c r="NK382" s="12"/>
      <c r="NL382" s="12"/>
      <c r="NM382" s="12"/>
      <c r="NN382" s="12"/>
      <c r="NO382" s="12"/>
      <c r="NP382" s="12"/>
      <c r="NQ382" s="12"/>
      <c r="NR382" s="12"/>
      <c r="NS382" s="12"/>
      <c r="NT382" s="12"/>
      <c r="NU382" s="12"/>
      <c r="NV382" s="12"/>
      <c r="NW382" s="12"/>
      <c r="NX382" s="12"/>
      <c r="NY382" s="12"/>
      <c r="NZ382" s="12"/>
      <c r="OA382" s="12"/>
      <c r="OB382" s="12"/>
      <c r="OC382" s="12"/>
      <c r="OD382" s="12"/>
      <c r="OE382" s="12"/>
      <c r="OF382" s="12"/>
      <c r="OG382" s="12"/>
      <c r="OH382" s="12"/>
      <c r="OI382" s="12"/>
      <c r="OJ382" s="12"/>
      <c r="OK382" s="12"/>
      <c r="OL382" s="12"/>
      <c r="OM382" s="12"/>
      <c r="ON382" s="12"/>
      <c r="OO382" s="12"/>
      <c r="OP382" s="12"/>
      <c r="OQ382" s="12"/>
      <c r="OR382" s="12"/>
      <c r="OS382" s="12"/>
      <c r="OT382" s="12"/>
      <c r="OU382" s="12"/>
      <c r="OV382" s="12"/>
      <c r="OW382" s="12"/>
      <c r="OX382" s="12"/>
      <c r="OY382" s="12"/>
      <c r="OZ382" s="12"/>
      <c r="PA382" s="12"/>
      <c r="PB382" s="12"/>
      <c r="PC382" s="12"/>
      <c r="PD382" s="12"/>
      <c r="PE382" s="12"/>
      <c r="PF382" s="12"/>
      <c r="PG382" s="12"/>
      <c r="PH382" s="12"/>
      <c r="PI382" s="12"/>
      <c r="PJ382" s="12"/>
      <c r="PK382" s="12"/>
      <c r="PL382" s="12"/>
      <c r="PM382" s="12"/>
      <c r="PN382" s="12"/>
      <c r="PO382" s="12"/>
      <c r="PP382" s="12"/>
      <c r="PQ382" s="12"/>
      <c r="PR382" s="12"/>
      <c r="PS382" s="12"/>
      <c r="PT382" s="12"/>
      <c r="PU382" s="12"/>
      <c r="PV382" s="12"/>
      <c r="PW382" s="12"/>
      <c r="PX382" s="12"/>
      <c r="PY382" s="12"/>
      <c r="PZ382" s="12"/>
      <c r="QA382" s="12"/>
      <c r="QB382" s="12"/>
      <c r="QC382" s="12"/>
      <c r="QD382" s="12"/>
      <c r="QE382" s="12"/>
      <c r="QF382" s="12"/>
      <c r="QG382" s="12"/>
      <c r="QH382" s="12"/>
      <c r="QI382" s="12"/>
      <c r="QJ382" s="12"/>
      <c r="QK382" s="12"/>
      <c r="QL382" s="12"/>
      <c r="QM382" s="12"/>
      <c r="QN382" s="12"/>
      <c r="QO382" s="12"/>
      <c r="QP382" s="12"/>
      <c r="QQ382" s="12"/>
      <c r="QR382" s="12"/>
      <c r="QS382" s="12"/>
      <c r="QT382" s="12"/>
      <c r="QU382" s="12"/>
      <c r="QV382" s="12"/>
      <c r="QW382" s="12"/>
      <c r="QX382" s="12"/>
      <c r="QY382" s="12"/>
      <c r="QZ382" s="12"/>
      <c r="RA382" s="12"/>
      <c r="RB382" s="12"/>
      <c r="RC382" s="12"/>
      <c r="RD382" s="12"/>
      <c r="RE382" s="12"/>
      <c r="RF382" s="12"/>
      <c r="RG382" s="12"/>
      <c r="RH382" s="12"/>
      <c r="RI382" s="12"/>
      <c r="RJ382" s="12"/>
      <c r="RK382" s="12"/>
      <c r="RL382" s="12"/>
      <c r="RM382" s="12"/>
      <c r="RN382" s="12"/>
      <c r="RO382" s="12"/>
      <c r="RP382" s="12"/>
      <c r="RQ382" s="12"/>
      <c r="RR382" s="12"/>
      <c r="RS382" s="12"/>
      <c r="RT382" s="12"/>
      <c r="RU382" s="12"/>
      <c r="RV382" s="12"/>
      <c r="RW382" s="12"/>
      <c r="RX382" s="12"/>
      <c r="RY382" s="12"/>
      <c r="RZ382" s="12"/>
      <c r="SA382" s="12"/>
      <c r="SB382" s="12"/>
      <c r="SC382" s="12"/>
      <c r="SD382" s="12"/>
      <c r="SE382" s="12"/>
      <c r="SF382" s="12"/>
      <c r="SG382" s="12"/>
      <c r="SH382" s="12"/>
      <c r="SI382" s="12"/>
      <c r="SJ382" s="12"/>
      <c r="SK382" s="12"/>
      <c r="SL382" s="12"/>
      <c r="SM382" s="12"/>
      <c r="SN382" s="12"/>
      <c r="SO382" s="12"/>
      <c r="SP382" s="12"/>
      <c r="SQ382" s="12"/>
      <c r="SR382" s="12"/>
      <c r="SS382" s="12"/>
      <c r="ST382" s="12"/>
      <c r="SU382" s="12"/>
      <c r="SV382" s="12"/>
      <c r="SW382" s="12"/>
      <c r="SX382" s="12"/>
      <c r="SY382" s="12"/>
      <c r="SZ382" s="12"/>
      <c r="TA382" s="12"/>
      <c r="TB382" s="12"/>
      <c r="TC382" s="12"/>
      <c r="TD382" s="12"/>
      <c r="TE382" s="12"/>
      <c r="TF382" s="12"/>
      <c r="TG382" s="12"/>
      <c r="TH382" s="12"/>
      <c r="TI382" s="12"/>
      <c r="TJ382" s="12"/>
      <c r="TK382" s="12"/>
      <c r="TL382" s="12"/>
      <c r="TM382" s="12"/>
      <c r="TN382" s="12"/>
      <c r="TO382" s="12"/>
      <c r="TP382" s="12"/>
      <c r="TQ382" s="12"/>
      <c r="TR382" s="12"/>
      <c r="TS382" s="12"/>
      <c r="TT382" s="12"/>
      <c r="TU382" s="12"/>
      <c r="TV382" s="12"/>
      <c r="TW382" s="12"/>
      <c r="TX382" s="12"/>
      <c r="TY382" s="12"/>
      <c r="TZ382" s="12"/>
      <c r="UA382" s="12"/>
      <c r="UB382" s="12"/>
      <c r="UC382" s="12"/>
      <c r="UD382" s="12"/>
      <c r="UE382" s="12"/>
      <c r="UF382" s="12"/>
      <c r="UG382" s="12"/>
      <c r="UH382" s="12"/>
      <c r="UI382" s="12"/>
      <c r="UJ382" s="12"/>
      <c r="UK382" s="12"/>
      <c r="UL382" s="12"/>
      <c r="UM382" s="12"/>
      <c r="UN382" s="12"/>
      <c r="UO382" s="12"/>
      <c r="UP382" s="12"/>
      <c r="UQ382" s="12"/>
      <c r="UR382" s="12"/>
      <c r="US382" s="12"/>
      <c r="UT382" s="12"/>
      <c r="UU382" s="12"/>
      <c r="UV382" s="12"/>
      <c r="UW382" s="12"/>
      <c r="UX382" s="12"/>
      <c r="UY382" s="12"/>
      <c r="UZ382" s="12"/>
      <c r="VA382" s="12"/>
      <c r="VB382" s="12"/>
      <c r="VC382" s="12"/>
      <c r="VD382" s="12"/>
      <c r="VE382" s="12"/>
      <c r="VF382" s="12"/>
      <c r="VG382" s="12"/>
      <c r="VH382" s="12"/>
      <c r="VI382" s="12"/>
      <c r="VJ382" s="12"/>
      <c r="VK382" s="12"/>
      <c r="VL382" s="12"/>
      <c r="VM382" s="12"/>
      <c r="VN382" s="12"/>
      <c r="VO382" s="12"/>
      <c r="VP382" s="12"/>
      <c r="VQ382" s="12"/>
      <c r="VR382" s="12"/>
      <c r="VS382" s="12"/>
      <c r="VT382" s="12"/>
      <c r="VU382" s="12"/>
      <c r="VV382" s="12"/>
      <c r="VW382" s="12"/>
      <c r="VX382" s="12"/>
      <c r="VY382" s="12"/>
      <c r="VZ382" s="12"/>
      <c r="WA382" s="12"/>
      <c r="WB382" s="12"/>
      <c r="WC382" s="12"/>
      <c r="WD382" s="12"/>
      <c r="WE382" s="12"/>
      <c r="WF382" s="12"/>
      <c r="WG382" s="12"/>
      <c r="WH382" s="12"/>
      <c r="WI382" s="12"/>
      <c r="WJ382" s="12"/>
      <c r="WK382" s="12"/>
      <c r="WL382" s="12"/>
      <c r="WM382" s="12"/>
      <c r="WN382" s="12"/>
      <c r="WO382" s="12"/>
      <c r="WP382" s="12"/>
      <c r="WQ382" s="12"/>
      <c r="WR382" s="12"/>
      <c r="WS382" s="12"/>
      <c r="WT382" s="12"/>
      <c r="WU382" s="12"/>
      <c r="WV382" s="12"/>
      <c r="WW382" s="12"/>
      <c r="WX382" s="12"/>
      <c r="WY382" s="12"/>
      <c r="WZ382" s="12"/>
      <c r="XA382" s="12"/>
      <c r="XB382" s="12"/>
      <c r="XC382" s="12"/>
      <c r="XD382" s="12"/>
      <c r="XE382" s="12"/>
      <c r="XF382" s="12"/>
      <c r="XG382" s="12"/>
      <c r="XH382" s="12"/>
      <c r="XI382" s="12"/>
      <c r="XJ382" s="12"/>
      <c r="XK382" s="12"/>
      <c r="XL382" s="12"/>
      <c r="XM382" s="12"/>
      <c r="XN382" s="12"/>
      <c r="XO382" s="12"/>
      <c r="XP382" s="12"/>
      <c r="XQ382" s="12"/>
      <c r="XR382" s="12"/>
      <c r="XS382" s="12"/>
      <c r="XT382" s="12"/>
      <c r="XU382" s="12"/>
      <c r="XV382" s="12"/>
      <c r="XW382" s="12"/>
      <c r="XX382" s="12"/>
      <c r="XY382" s="12"/>
      <c r="XZ382" s="12"/>
      <c r="YA382" s="12"/>
      <c r="YB382" s="12"/>
      <c r="YC382" s="12"/>
      <c r="YD382" s="12"/>
      <c r="YE382" s="12"/>
      <c r="YF382" s="12"/>
      <c r="YG382" s="12"/>
      <c r="YH382" s="12"/>
      <c r="YI382" s="12"/>
      <c r="YJ382" s="12"/>
      <c r="YK382" s="12"/>
      <c r="YL382" s="12"/>
      <c r="YM382" s="12"/>
      <c r="YN382" s="12"/>
      <c r="YO382" s="12"/>
      <c r="YP382" s="12"/>
      <c r="YQ382" s="12"/>
      <c r="YR382" s="12"/>
      <c r="YS382" s="12"/>
      <c r="YT382" s="12"/>
      <c r="YU382" s="12"/>
      <c r="YV382" s="12"/>
      <c r="YW382" s="12"/>
      <c r="YX382" s="12"/>
      <c r="YY382" s="12"/>
      <c r="YZ382" s="12"/>
      <c r="ZA382" s="12"/>
      <c r="ZB382" s="12"/>
      <c r="ZC382" s="12"/>
      <c r="ZD382" s="12"/>
      <c r="ZE382" s="12"/>
      <c r="ZF382" s="12"/>
      <c r="ZG382" s="12"/>
      <c r="ZH382" s="12"/>
      <c r="ZI382" s="12"/>
      <c r="ZJ382" s="12"/>
      <c r="ZK382" s="12"/>
      <c r="ZL382" s="12"/>
      <c r="ZM382" s="12"/>
      <c r="ZN382" s="12"/>
      <c r="ZO382" s="12"/>
      <c r="ZP382" s="12"/>
      <c r="ZQ382" s="12"/>
      <c r="ZR382" s="12"/>
      <c r="ZS382" s="12"/>
      <c r="ZT382" s="12"/>
      <c r="ZU382" s="12"/>
      <c r="ZV382" s="12"/>
      <c r="ZW382" s="12"/>
      <c r="ZX382" s="12"/>
      <c r="ZY382" s="12"/>
      <c r="ZZ382" s="12"/>
      <c r="AAA382" s="12"/>
      <c r="AAB382" s="12"/>
      <c r="AAC382" s="12"/>
      <c r="AAD382" s="12"/>
      <c r="AAE382" s="12"/>
      <c r="AAF382" s="12"/>
      <c r="AAG382" s="12"/>
      <c r="AAH382" s="12"/>
      <c r="AAI382" s="12"/>
      <c r="AAJ382" s="12"/>
      <c r="AAK382" s="12"/>
      <c r="AAL382" s="12"/>
      <c r="AAM382" s="12"/>
      <c r="AAN382" s="12"/>
      <c r="AAO382" s="12"/>
      <c r="AAP382" s="12"/>
      <c r="AAQ382" s="12"/>
      <c r="AAR382" s="12"/>
      <c r="AAS382" s="12"/>
      <c r="AAT382" s="12"/>
      <c r="AAU382" s="12"/>
      <c r="AAV382" s="12"/>
      <c r="AAW382" s="12"/>
      <c r="AAX382" s="12"/>
      <c r="AAY382" s="12"/>
      <c r="AAZ382" s="12"/>
      <c r="ABA382" s="12"/>
      <c r="ABB382" s="12"/>
      <c r="ABC382" s="12"/>
      <c r="ABD382" s="12"/>
      <c r="ABE382" s="12"/>
      <c r="ABF382" s="12"/>
      <c r="ABG382" s="12"/>
      <c r="ABH382" s="12"/>
      <c r="ABI382" s="12"/>
      <c r="ABJ382" s="12"/>
      <c r="ABK382" s="12"/>
      <c r="ABL382" s="12"/>
      <c r="ABM382" s="12"/>
      <c r="ABN382" s="12"/>
      <c r="ABO382" s="12"/>
      <c r="ABP382" s="12"/>
      <c r="ABQ382" s="12"/>
      <c r="ABR382" s="12"/>
      <c r="ABS382" s="12"/>
      <c r="ABT382" s="12"/>
      <c r="ABU382" s="12"/>
      <c r="ABV382" s="12"/>
      <c r="ABW382" s="12"/>
      <c r="ABX382" s="12"/>
      <c r="ABY382" s="12"/>
      <c r="ABZ382" s="12"/>
      <c r="ACA382" s="12"/>
      <c r="ACB382" s="12"/>
      <c r="ACC382" s="12"/>
      <c r="ACD382" s="12"/>
      <c r="ACE382" s="12"/>
      <c r="ACF382" s="12"/>
      <c r="ACG382" s="12"/>
      <c r="ACH382" s="12"/>
      <c r="ACI382" s="12"/>
      <c r="ACJ382" s="12"/>
      <c r="ACK382" s="12"/>
      <c r="ACL382" s="12"/>
      <c r="ACM382" s="12"/>
      <c r="ACN382" s="12"/>
      <c r="ACO382" s="12"/>
      <c r="ACP382" s="12"/>
      <c r="ACQ382" s="12"/>
      <c r="ACR382" s="12"/>
      <c r="ACS382" s="12"/>
      <c r="ACT382" s="12"/>
      <c r="ACU382" s="12"/>
      <c r="ACV382" s="12"/>
      <c r="ACW382" s="12"/>
      <c r="ACX382" s="12"/>
      <c r="ACY382" s="12"/>
      <c r="ACZ382" s="12"/>
      <c r="ADA382" s="12"/>
      <c r="ADB382" s="12"/>
      <c r="ADC382" s="12"/>
      <c r="ADD382" s="12"/>
      <c r="ADE382" s="12"/>
      <c r="ADF382" s="12"/>
      <c r="ADG382" s="12"/>
      <c r="ADH382" s="12"/>
      <c r="ADI382" s="12"/>
      <c r="ADJ382" s="12"/>
      <c r="ADK382" s="12"/>
      <c r="ADL382" s="12"/>
      <c r="ADM382" s="12"/>
      <c r="ADN382" s="12"/>
      <c r="ADO382" s="12"/>
      <c r="ADP382" s="12"/>
      <c r="ADQ382" s="12"/>
      <c r="ADR382" s="12"/>
      <c r="ADS382" s="12"/>
      <c r="ADT382" s="12"/>
      <c r="ADU382" s="12"/>
      <c r="ADV382" s="12"/>
      <c r="ADW382" s="12"/>
      <c r="ADX382" s="12"/>
      <c r="ADY382" s="12"/>
      <c r="ADZ382" s="12"/>
    </row>
    <row r="383" spans="1:806" x14ac:dyDescent="0.25">
      <c r="A383" s="14" t="s">
        <v>317</v>
      </c>
      <c r="B383" s="19">
        <v>43519</v>
      </c>
      <c r="C383" s="8" t="str">
        <f>HYPERLINK("https://www.youtube.com/watch?v=btW_QLbpFOA","Big Joinery – Building the Stern Assembly (Tally Ho EP43)")</f>
        <v>Big Joinery – Building the Stern Assembly (Tally Ho EP43)</v>
      </c>
      <c r="D383" s="4" t="s">
        <v>807</v>
      </c>
    </row>
    <row r="384" spans="1:806" x14ac:dyDescent="0.25">
      <c r="D384" s="4" t="s">
        <v>318</v>
      </c>
    </row>
    <row r="385" spans="1:806" x14ac:dyDescent="0.25">
      <c r="D385" s="4" t="s">
        <v>319</v>
      </c>
    </row>
    <row r="386" spans="1:806" x14ac:dyDescent="0.25">
      <c r="D386" s="4" t="s">
        <v>808</v>
      </c>
    </row>
    <row r="387" spans="1:806" x14ac:dyDescent="0.25">
      <c r="D387" s="4" t="s">
        <v>809</v>
      </c>
    </row>
    <row r="388" spans="1:806" x14ac:dyDescent="0.25">
      <c r="D388" s="4" t="s">
        <v>810</v>
      </c>
    </row>
    <row r="389" spans="1:806" x14ac:dyDescent="0.25">
      <c r="D389" s="4" t="s">
        <v>320</v>
      </c>
    </row>
    <row r="390" spans="1:806" s="1" customFormat="1" x14ac:dyDescent="0.25">
      <c r="A390" s="7"/>
      <c r="B390" s="20"/>
      <c r="C390" s="5"/>
      <c r="D390" s="5" t="s">
        <v>322</v>
      </c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  <c r="IW390" s="12"/>
      <c r="IX390" s="12"/>
      <c r="IY390" s="12"/>
      <c r="IZ390" s="12"/>
      <c r="JA390" s="12"/>
      <c r="JB390" s="12"/>
      <c r="JC390" s="12"/>
      <c r="JD390" s="12"/>
      <c r="JE390" s="12"/>
      <c r="JF390" s="12"/>
      <c r="JG390" s="12"/>
      <c r="JH390" s="12"/>
      <c r="JI390" s="12"/>
      <c r="JJ390" s="12"/>
      <c r="JK390" s="12"/>
      <c r="JL390" s="12"/>
      <c r="JM390" s="12"/>
      <c r="JN390" s="12"/>
      <c r="JO390" s="12"/>
      <c r="JP390" s="12"/>
      <c r="JQ390" s="12"/>
      <c r="JR390" s="12"/>
      <c r="JS390" s="12"/>
      <c r="JT390" s="12"/>
      <c r="JU390" s="12"/>
      <c r="JV390" s="12"/>
      <c r="JW390" s="12"/>
      <c r="JX390" s="12"/>
      <c r="JY390" s="12"/>
      <c r="JZ390" s="12"/>
      <c r="KA390" s="12"/>
      <c r="KB390" s="12"/>
      <c r="KC390" s="12"/>
      <c r="KD390" s="12"/>
      <c r="KE390" s="12"/>
      <c r="KF390" s="12"/>
      <c r="KG390" s="12"/>
      <c r="KH390" s="12"/>
      <c r="KI390" s="12"/>
      <c r="KJ390" s="12"/>
      <c r="KK390" s="12"/>
      <c r="KL390" s="12"/>
      <c r="KM390" s="12"/>
      <c r="KN390" s="12"/>
      <c r="KO390" s="12"/>
      <c r="KP390" s="12"/>
      <c r="KQ390" s="12"/>
      <c r="KR390" s="12"/>
      <c r="KS390" s="12"/>
      <c r="KT390" s="12"/>
      <c r="KU390" s="12"/>
      <c r="KV390" s="12"/>
      <c r="KW390" s="12"/>
      <c r="KX390" s="12"/>
      <c r="KY390" s="12"/>
      <c r="KZ390" s="12"/>
      <c r="LA390" s="12"/>
      <c r="LB390" s="12"/>
      <c r="LC390" s="12"/>
      <c r="LD390" s="12"/>
      <c r="LE390" s="12"/>
      <c r="LF390" s="12"/>
      <c r="LG390" s="12"/>
      <c r="LH390" s="12"/>
      <c r="LI390" s="12"/>
      <c r="LJ390" s="12"/>
      <c r="LK390" s="12"/>
      <c r="LL390" s="12"/>
      <c r="LM390" s="12"/>
      <c r="LN390" s="12"/>
      <c r="LO390" s="12"/>
      <c r="LP390" s="12"/>
      <c r="LQ390" s="12"/>
      <c r="LR390" s="12"/>
      <c r="LS390" s="12"/>
      <c r="LT390" s="12"/>
      <c r="LU390" s="12"/>
      <c r="LV390" s="12"/>
      <c r="LW390" s="12"/>
      <c r="LX390" s="12"/>
      <c r="LY390" s="12"/>
      <c r="LZ390" s="12"/>
      <c r="MA390" s="12"/>
      <c r="MB390" s="12"/>
      <c r="MC390" s="12"/>
      <c r="MD390" s="12"/>
      <c r="ME390" s="12"/>
      <c r="MF390" s="12"/>
      <c r="MG390" s="12"/>
      <c r="MH390" s="12"/>
      <c r="MI390" s="12"/>
      <c r="MJ390" s="12"/>
      <c r="MK390" s="12"/>
      <c r="ML390" s="12"/>
      <c r="MM390" s="12"/>
      <c r="MN390" s="12"/>
      <c r="MO390" s="12"/>
      <c r="MP390" s="12"/>
      <c r="MQ390" s="12"/>
      <c r="MR390" s="12"/>
      <c r="MS390" s="12"/>
      <c r="MT390" s="12"/>
      <c r="MU390" s="12"/>
      <c r="MV390" s="12"/>
      <c r="MW390" s="12"/>
      <c r="MX390" s="12"/>
      <c r="MY390" s="12"/>
      <c r="MZ390" s="12"/>
      <c r="NA390" s="12"/>
      <c r="NB390" s="12"/>
      <c r="NC390" s="12"/>
      <c r="ND390" s="12"/>
      <c r="NE390" s="12"/>
      <c r="NF390" s="12"/>
      <c r="NG390" s="12"/>
      <c r="NH390" s="12"/>
      <c r="NI390" s="12"/>
      <c r="NJ390" s="12"/>
      <c r="NK390" s="12"/>
      <c r="NL390" s="12"/>
      <c r="NM390" s="12"/>
      <c r="NN390" s="12"/>
      <c r="NO390" s="12"/>
      <c r="NP390" s="12"/>
      <c r="NQ390" s="12"/>
      <c r="NR390" s="12"/>
      <c r="NS390" s="12"/>
      <c r="NT390" s="12"/>
      <c r="NU390" s="12"/>
      <c r="NV390" s="12"/>
      <c r="NW390" s="12"/>
      <c r="NX390" s="12"/>
      <c r="NY390" s="12"/>
      <c r="NZ390" s="12"/>
      <c r="OA390" s="12"/>
      <c r="OB390" s="12"/>
      <c r="OC390" s="12"/>
      <c r="OD390" s="12"/>
      <c r="OE390" s="12"/>
      <c r="OF390" s="12"/>
      <c r="OG390" s="12"/>
      <c r="OH390" s="12"/>
      <c r="OI390" s="12"/>
      <c r="OJ390" s="12"/>
      <c r="OK390" s="12"/>
      <c r="OL390" s="12"/>
      <c r="OM390" s="12"/>
      <c r="ON390" s="12"/>
      <c r="OO390" s="12"/>
      <c r="OP390" s="12"/>
      <c r="OQ390" s="12"/>
      <c r="OR390" s="12"/>
      <c r="OS390" s="12"/>
      <c r="OT390" s="12"/>
      <c r="OU390" s="12"/>
      <c r="OV390" s="12"/>
      <c r="OW390" s="12"/>
      <c r="OX390" s="12"/>
      <c r="OY390" s="12"/>
      <c r="OZ390" s="12"/>
      <c r="PA390" s="12"/>
      <c r="PB390" s="12"/>
      <c r="PC390" s="12"/>
      <c r="PD390" s="12"/>
      <c r="PE390" s="12"/>
      <c r="PF390" s="12"/>
      <c r="PG390" s="12"/>
      <c r="PH390" s="12"/>
      <c r="PI390" s="12"/>
      <c r="PJ390" s="12"/>
      <c r="PK390" s="12"/>
      <c r="PL390" s="12"/>
      <c r="PM390" s="12"/>
      <c r="PN390" s="12"/>
      <c r="PO390" s="12"/>
      <c r="PP390" s="12"/>
      <c r="PQ390" s="12"/>
      <c r="PR390" s="12"/>
      <c r="PS390" s="12"/>
      <c r="PT390" s="12"/>
      <c r="PU390" s="12"/>
      <c r="PV390" s="12"/>
      <c r="PW390" s="12"/>
      <c r="PX390" s="12"/>
      <c r="PY390" s="12"/>
      <c r="PZ390" s="12"/>
      <c r="QA390" s="12"/>
      <c r="QB390" s="12"/>
      <c r="QC390" s="12"/>
      <c r="QD390" s="12"/>
      <c r="QE390" s="12"/>
      <c r="QF390" s="12"/>
      <c r="QG390" s="12"/>
      <c r="QH390" s="12"/>
      <c r="QI390" s="12"/>
      <c r="QJ390" s="12"/>
      <c r="QK390" s="12"/>
      <c r="QL390" s="12"/>
      <c r="QM390" s="12"/>
      <c r="QN390" s="12"/>
      <c r="QO390" s="12"/>
      <c r="QP390" s="12"/>
      <c r="QQ390" s="12"/>
      <c r="QR390" s="12"/>
      <c r="QS390" s="12"/>
      <c r="QT390" s="12"/>
      <c r="QU390" s="12"/>
      <c r="QV390" s="12"/>
      <c r="QW390" s="12"/>
      <c r="QX390" s="12"/>
      <c r="QY390" s="12"/>
      <c r="QZ390" s="12"/>
      <c r="RA390" s="12"/>
      <c r="RB390" s="12"/>
      <c r="RC390" s="12"/>
      <c r="RD390" s="12"/>
      <c r="RE390" s="12"/>
      <c r="RF390" s="12"/>
      <c r="RG390" s="12"/>
      <c r="RH390" s="12"/>
      <c r="RI390" s="12"/>
      <c r="RJ390" s="12"/>
      <c r="RK390" s="12"/>
      <c r="RL390" s="12"/>
      <c r="RM390" s="12"/>
      <c r="RN390" s="12"/>
      <c r="RO390" s="12"/>
      <c r="RP390" s="12"/>
      <c r="RQ390" s="12"/>
      <c r="RR390" s="12"/>
      <c r="RS390" s="12"/>
      <c r="RT390" s="12"/>
      <c r="RU390" s="12"/>
      <c r="RV390" s="12"/>
      <c r="RW390" s="12"/>
      <c r="RX390" s="12"/>
      <c r="RY390" s="12"/>
      <c r="RZ390" s="12"/>
      <c r="SA390" s="12"/>
      <c r="SB390" s="12"/>
      <c r="SC390" s="12"/>
      <c r="SD390" s="12"/>
      <c r="SE390" s="12"/>
      <c r="SF390" s="12"/>
      <c r="SG390" s="12"/>
      <c r="SH390" s="12"/>
      <c r="SI390" s="12"/>
      <c r="SJ390" s="12"/>
      <c r="SK390" s="12"/>
      <c r="SL390" s="12"/>
      <c r="SM390" s="12"/>
      <c r="SN390" s="12"/>
      <c r="SO390" s="12"/>
      <c r="SP390" s="12"/>
      <c r="SQ390" s="12"/>
      <c r="SR390" s="12"/>
      <c r="SS390" s="12"/>
      <c r="ST390" s="12"/>
      <c r="SU390" s="12"/>
      <c r="SV390" s="12"/>
      <c r="SW390" s="12"/>
      <c r="SX390" s="12"/>
      <c r="SY390" s="12"/>
      <c r="SZ390" s="12"/>
      <c r="TA390" s="12"/>
      <c r="TB390" s="12"/>
      <c r="TC390" s="12"/>
      <c r="TD390" s="12"/>
      <c r="TE390" s="12"/>
      <c r="TF390" s="12"/>
      <c r="TG390" s="12"/>
      <c r="TH390" s="12"/>
      <c r="TI390" s="12"/>
      <c r="TJ390" s="12"/>
      <c r="TK390" s="12"/>
      <c r="TL390" s="12"/>
      <c r="TM390" s="12"/>
      <c r="TN390" s="12"/>
      <c r="TO390" s="12"/>
      <c r="TP390" s="12"/>
      <c r="TQ390" s="12"/>
      <c r="TR390" s="12"/>
      <c r="TS390" s="12"/>
      <c r="TT390" s="12"/>
      <c r="TU390" s="12"/>
      <c r="TV390" s="12"/>
      <c r="TW390" s="12"/>
      <c r="TX390" s="12"/>
      <c r="TY390" s="12"/>
      <c r="TZ390" s="12"/>
      <c r="UA390" s="12"/>
      <c r="UB390" s="12"/>
      <c r="UC390" s="12"/>
      <c r="UD390" s="12"/>
      <c r="UE390" s="12"/>
      <c r="UF390" s="12"/>
      <c r="UG390" s="12"/>
      <c r="UH390" s="12"/>
      <c r="UI390" s="12"/>
      <c r="UJ390" s="12"/>
      <c r="UK390" s="12"/>
      <c r="UL390" s="12"/>
      <c r="UM390" s="12"/>
      <c r="UN390" s="12"/>
      <c r="UO390" s="12"/>
      <c r="UP390" s="12"/>
      <c r="UQ390" s="12"/>
      <c r="UR390" s="12"/>
      <c r="US390" s="12"/>
      <c r="UT390" s="12"/>
      <c r="UU390" s="12"/>
      <c r="UV390" s="12"/>
      <c r="UW390" s="12"/>
      <c r="UX390" s="12"/>
      <c r="UY390" s="12"/>
      <c r="UZ390" s="12"/>
      <c r="VA390" s="12"/>
      <c r="VB390" s="12"/>
      <c r="VC390" s="12"/>
      <c r="VD390" s="12"/>
      <c r="VE390" s="12"/>
      <c r="VF390" s="12"/>
      <c r="VG390" s="12"/>
      <c r="VH390" s="12"/>
      <c r="VI390" s="12"/>
      <c r="VJ390" s="12"/>
      <c r="VK390" s="12"/>
      <c r="VL390" s="12"/>
      <c r="VM390" s="12"/>
      <c r="VN390" s="12"/>
      <c r="VO390" s="12"/>
      <c r="VP390" s="12"/>
      <c r="VQ390" s="12"/>
      <c r="VR390" s="12"/>
      <c r="VS390" s="12"/>
      <c r="VT390" s="12"/>
      <c r="VU390" s="12"/>
      <c r="VV390" s="12"/>
      <c r="VW390" s="12"/>
      <c r="VX390" s="12"/>
      <c r="VY390" s="12"/>
      <c r="VZ390" s="12"/>
      <c r="WA390" s="12"/>
      <c r="WB390" s="12"/>
      <c r="WC390" s="12"/>
      <c r="WD390" s="12"/>
      <c r="WE390" s="12"/>
      <c r="WF390" s="12"/>
      <c r="WG390" s="12"/>
      <c r="WH390" s="12"/>
      <c r="WI390" s="12"/>
      <c r="WJ390" s="12"/>
      <c r="WK390" s="12"/>
      <c r="WL390" s="12"/>
      <c r="WM390" s="12"/>
      <c r="WN390" s="12"/>
      <c r="WO390" s="12"/>
      <c r="WP390" s="12"/>
      <c r="WQ390" s="12"/>
      <c r="WR390" s="12"/>
      <c r="WS390" s="12"/>
      <c r="WT390" s="12"/>
      <c r="WU390" s="12"/>
      <c r="WV390" s="12"/>
      <c r="WW390" s="12"/>
      <c r="WX390" s="12"/>
      <c r="WY390" s="12"/>
      <c r="WZ390" s="12"/>
      <c r="XA390" s="12"/>
      <c r="XB390" s="12"/>
      <c r="XC390" s="12"/>
      <c r="XD390" s="12"/>
      <c r="XE390" s="12"/>
      <c r="XF390" s="12"/>
      <c r="XG390" s="12"/>
      <c r="XH390" s="12"/>
      <c r="XI390" s="12"/>
      <c r="XJ390" s="12"/>
      <c r="XK390" s="12"/>
      <c r="XL390" s="12"/>
      <c r="XM390" s="12"/>
      <c r="XN390" s="12"/>
      <c r="XO390" s="12"/>
      <c r="XP390" s="12"/>
      <c r="XQ390" s="12"/>
      <c r="XR390" s="12"/>
      <c r="XS390" s="12"/>
      <c r="XT390" s="12"/>
      <c r="XU390" s="12"/>
      <c r="XV390" s="12"/>
      <c r="XW390" s="12"/>
      <c r="XX390" s="12"/>
      <c r="XY390" s="12"/>
      <c r="XZ390" s="12"/>
      <c r="YA390" s="12"/>
      <c r="YB390" s="12"/>
      <c r="YC390" s="12"/>
      <c r="YD390" s="12"/>
      <c r="YE390" s="12"/>
      <c r="YF390" s="12"/>
      <c r="YG390" s="12"/>
      <c r="YH390" s="12"/>
      <c r="YI390" s="12"/>
      <c r="YJ390" s="12"/>
      <c r="YK390" s="12"/>
      <c r="YL390" s="12"/>
      <c r="YM390" s="12"/>
      <c r="YN390" s="12"/>
      <c r="YO390" s="12"/>
      <c r="YP390" s="12"/>
      <c r="YQ390" s="12"/>
      <c r="YR390" s="12"/>
      <c r="YS390" s="12"/>
      <c r="YT390" s="12"/>
      <c r="YU390" s="12"/>
      <c r="YV390" s="12"/>
      <c r="YW390" s="12"/>
      <c r="YX390" s="12"/>
      <c r="YY390" s="12"/>
      <c r="YZ390" s="12"/>
      <c r="ZA390" s="12"/>
      <c r="ZB390" s="12"/>
      <c r="ZC390" s="12"/>
      <c r="ZD390" s="12"/>
      <c r="ZE390" s="12"/>
      <c r="ZF390" s="12"/>
      <c r="ZG390" s="12"/>
      <c r="ZH390" s="12"/>
      <c r="ZI390" s="12"/>
      <c r="ZJ390" s="12"/>
      <c r="ZK390" s="12"/>
      <c r="ZL390" s="12"/>
      <c r="ZM390" s="12"/>
      <c r="ZN390" s="12"/>
      <c r="ZO390" s="12"/>
      <c r="ZP390" s="12"/>
      <c r="ZQ390" s="12"/>
      <c r="ZR390" s="12"/>
      <c r="ZS390" s="12"/>
      <c r="ZT390" s="12"/>
      <c r="ZU390" s="12"/>
      <c r="ZV390" s="12"/>
      <c r="ZW390" s="12"/>
      <c r="ZX390" s="12"/>
      <c r="ZY390" s="12"/>
      <c r="ZZ390" s="12"/>
      <c r="AAA390" s="12"/>
      <c r="AAB390" s="12"/>
      <c r="AAC390" s="12"/>
      <c r="AAD390" s="12"/>
      <c r="AAE390" s="12"/>
      <c r="AAF390" s="12"/>
      <c r="AAG390" s="12"/>
      <c r="AAH390" s="12"/>
      <c r="AAI390" s="12"/>
      <c r="AAJ390" s="12"/>
      <c r="AAK390" s="12"/>
      <c r="AAL390" s="12"/>
      <c r="AAM390" s="12"/>
      <c r="AAN390" s="12"/>
      <c r="AAO390" s="12"/>
      <c r="AAP390" s="12"/>
      <c r="AAQ390" s="12"/>
      <c r="AAR390" s="12"/>
      <c r="AAS390" s="12"/>
      <c r="AAT390" s="12"/>
      <c r="AAU390" s="12"/>
      <c r="AAV390" s="12"/>
      <c r="AAW390" s="12"/>
      <c r="AAX390" s="12"/>
      <c r="AAY390" s="12"/>
      <c r="AAZ390" s="12"/>
      <c r="ABA390" s="12"/>
      <c r="ABB390" s="12"/>
      <c r="ABC390" s="12"/>
      <c r="ABD390" s="12"/>
      <c r="ABE390" s="12"/>
      <c r="ABF390" s="12"/>
      <c r="ABG390" s="12"/>
      <c r="ABH390" s="12"/>
      <c r="ABI390" s="12"/>
      <c r="ABJ390" s="12"/>
      <c r="ABK390" s="12"/>
      <c r="ABL390" s="12"/>
      <c r="ABM390" s="12"/>
      <c r="ABN390" s="12"/>
      <c r="ABO390" s="12"/>
      <c r="ABP390" s="12"/>
      <c r="ABQ390" s="12"/>
      <c r="ABR390" s="12"/>
      <c r="ABS390" s="12"/>
      <c r="ABT390" s="12"/>
      <c r="ABU390" s="12"/>
      <c r="ABV390" s="12"/>
      <c r="ABW390" s="12"/>
      <c r="ABX390" s="12"/>
      <c r="ABY390" s="12"/>
      <c r="ABZ390" s="12"/>
      <c r="ACA390" s="12"/>
      <c r="ACB390" s="12"/>
      <c r="ACC390" s="12"/>
      <c r="ACD390" s="12"/>
      <c r="ACE390" s="12"/>
      <c r="ACF390" s="12"/>
      <c r="ACG390" s="12"/>
      <c r="ACH390" s="12"/>
      <c r="ACI390" s="12"/>
      <c r="ACJ390" s="12"/>
      <c r="ACK390" s="12"/>
      <c r="ACL390" s="12"/>
      <c r="ACM390" s="12"/>
      <c r="ACN390" s="12"/>
      <c r="ACO390" s="12"/>
      <c r="ACP390" s="12"/>
      <c r="ACQ390" s="12"/>
      <c r="ACR390" s="12"/>
      <c r="ACS390" s="12"/>
      <c r="ACT390" s="12"/>
      <c r="ACU390" s="12"/>
      <c r="ACV390" s="12"/>
      <c r="ACW390" s="12"/>
      <c r="ACX390" s="12"/>
      <c r="ACY390" s="12"/>
      <c r="ACZ390" s="12"/>
      <c r="ADA390" s="12"/>
      <c r="ADB390" s="12"/>
      <c r="ADC390" s="12"/>
      <c r="ADD390" s="12"/>
      <c r="ADE390" s="12"/>
      <c r="ADF390" s="12"/>
      <c r="ADG390" s="12"/>
      <c r="ADH390" s="12"/>
      <c r="ADI390" s="12"/>
      <c r="ADJ390" s="12"/>
      <c r="ADK390" s="12"/>
      <c r="ADL390" s="12"/>
      <c r="ADM390" s="12"/>
      <c r="ADN390" s="12"/>
      <c r="ADO390" s="12"/>
      <c r="ADP390" s="12"/>
      <c r="ADQ390" s="12"/>
      <c r="ADR390" s="12"/>
      <c r="ADS390" s="12"/>
      <c r="ADT390" s="12"/>
      <c r="ADU390" s="12"/>
      <c r="ADV390" s="12"/>
      <c r="ADW390" s="12"/>
      <c r="ADX390" s="12"/>
      <c r="ADY390" s="12"/>
      <c r="ADZ390" s="12"/>
    </row>
    <row r="391" spans="1:806" x14ac:dyDescent="0.25">
      <c r="A391" s="14" t="s">
        <v>321</v>
      </c>
      <c r="B391" s="19">
        <v>43533</v>
      </c>
      <c r="C391" s="8" t="str">
        <f>HYPERLINK("https://www.youtube.com/watch?v=QqnL1L-WRyQ","Timber Boat Building - Installing Stern Assembly /EP44")</f>
        <v>Timber Boat Building - Installing Stern Assembly /EP44</v>
      </c>
      <c r="D391" s="4" t="s">
        <v>323</v>
      </c>
    </row>
    <row r="392" spans="1:806" x14ac:dyDescent="0.25">
      <c r="D392" s="4" t="s">
        <v>324</v>
      </c>
    </row>
    <row r="393" spans="1:806" x14ac:dyDescent="0.25">
      <c r="D393" s="4" t="s">
        <v>325</v>
      </c>
    </row>
    <row r="394" spans="1:806" x14ac:dyDescent="0.25">
      <c r="D394" s="4" t="s">
        <v>326</v>
      </c>
    </row>
    <row r="395" spans="1:806" x14ac:dyDescent="0.25">
      <c r="D395" s="4" t="s">
        <v>327</v>
      </c>
    </row>
    <row r="396" spans="1:806" x14ac:dyDescent="0.25">
      <c r="D396" s="4" t="s">
        <v>328</v>
      </c>
    </row>
    <row r="397" spans="1:806" x14ac:dyDescent="0.25">
      <c r="D397" s="4" t="s">
        <v>811</v>
      </c>
    </row>
    <row r="398" spans="1:806" x14ac:dyDescent="0.25">
      <c r="D398" s="4" t="s">
        <v>329</v>
      </c>
    </row>
    <row r="399" spans="1:806" x14ac:dyDescent="0.25">
      <c r="D399" s="4" t="s">
        <v>812</v>
      </c>
    </row>
    <row r="400" spans="1:806" x14ac:dyDescent="0.25">
      <c r="D400" s="4" t="s">
        <v>330</v>
      </c>
    </row>
    <row r="401" spans="1:806" x14ac:dyDescent="0.25">
      <c r="D401" s="4" t="s">
        <v>331</v>
      </c>
    </row>
    <row r="402" spans="1:806" x14ac:dyDescent="0.25">
      <c r="D402" s="4" t="s">
        <v>332</v>
      </c>
    </row>
    <row r="403" spans="1:806" x14ac:dyDescent="0.25">
      <c r="D403" s="4" t="s">
        <v>333</v>
      </c>
    </row>
    <row r="404" spans="1:806" x14ac:dyDescent="0.25">
      <c r="D404" s="4" t="s">
        <v>813</v>
      </c>
    </row>
    <row r="405" spans="1:806" x14ac:dyDescent="0.25">
      <c r="D405" s="8" t="str">
        <f>HYPERLINK("https://ptshipwrights.com","Port Townsend Shipwrights Co-op")</f>
        <v>Port Townsend Shipwrights Co-op</v>
      </c>
    </row>
    <row r="406" spans="1:806" s="1" customFormat="1" x14ac:dyDescent="0.25">
      <c r="A406" s="7"/>
      <c r="B406" s="20"/>
      <c r="C406" s="5"/>
      <c r="D406" s="5" t="s">
        <v>334</v>
      </c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  <c r="IT406" s="12"/>
      <c r="IU406" s="12"/>
      <c r="IV406" s="12"/>
      <c r="IW406" s="12"/>
      <c r="IX406" s="12"/>
      <c r="IY406" s="12"/>
      <c r="IZ406" s="12"/>
      <c r="JA406" s="12"/>
      <c r="JB406" s="12"/>
      <c r="JC406" s="12"/>
      <c r="JD406" s="12"/>
      <c r="JE406" s="12"/>
      <c r="JF406" s="12"/>
      <c r="JG406" s="12"/>
      <c r="JH406" s="12"/>
      <c r="JI406" s="12"/>
      <c r="JJ406" s="12"/>
      <c r="JK406" s="12"/>
      <c r="JL406" s="12"/>
      <c r="JM406" s="12"/>
      <c r="JN406" s="12"/>
      <c r="JO406" s="12"/>
      <c r="JP406" s="12"/>
      <c r="JQ406" s="12"/>
      <c r="JR406" s="12"/>
      <c r="JS406" s="12"/>
      <c r="JT406" s="12"/>
      <c r="JU406" s="12"/>
      <c r="JV406" s="12"/>
      <c r="JW406" s="12"/>
      <c r="JX406" s="12"/>
      <c r="JY406" s="12"/>
      <c r="JZ406" s="12"/>
      <c r="KA406" s="12"/>
      <c r="KB406" s="12"/>
      <c r="KC406" s="12"/>
      <c r="KD406" s="12"/>
      <c r="KE406" s="12"/>
      <c r="KF406" s="12"/>
      <c r="KG406" s="12"/>
      <c r="KH406" s="12"/>
      <c r="KI406" s="12"/>
      <c r="KJ406" s="12"/>
      <c r="KK406" s="12"/>
      <c r="KL406" s="12"/>
      <c r="KM406" s="12"/>
      <c r="KN406" s="12"/>
      <c r="KO406" s="12"/>
      <c r="KP406" s="12"/>
      <c r="KQ406" s="12"/>
      <c r="KR406" s="12"/>
      <c r="KS406" s="12"/>
      <c r="KT406" s="12"/>
      <c r="KU406" s="12"/>
      <c r="KV406" s="12"/>
      <c r="KW406" s="12"/>
      <c r="KX406" s="12"/>
      <c r="KY406" s="12"/>
      <c r="KZ406" s="12"/>
      <c r="LA406" s="12"/>
      <c r="LB406" s="12"/>
      <c r="LC406" s="12"/>
      <c r="LD406" s="12"/>
      <c r="LE406" s="12"/>
      <c r="LF406" s="12"/>
      <c r="LG406" s="12"/>
      <c r="LH406" s="12"/>
      <c r="LI406" s="12"/>
      <c r="LJ406" s="12"/>
      <c r="LK406" s="12"/>
      <c r="LL406" s="12"/>
      <c r="LM406" s="12"/>
      <c r="LN406" s="12"/>
      <c r="LO406" s="12"/>
      <c r="LP406" s="12"/>
      <c r="LQ406" s="12"/>
      <c r="LR406" s="12"/>
      <c r="LS406" s="12"/>
      <c r="LT406" s="12"/>
      <c r="LU406" s="12"/>
      <c r="LV406" s="12"/>
      <c r="LW406" s="12"/>
      <c r="LX406" s="12"/>
      <c r="LY406" s="12"/>
      <c r="LZ406" s="12"/>
      <c r="MA406" s="12"/>
      <c r="MB406" s="12"/>
      <c r="MC406" s="12"/>
      <c r="MD406" s="12"/>
      <c r="ME406" s="12"/>
      <c r="MF406" s="12"/>
      <c r="MG406" s="12"/>
      <c r="MH406" s="12"/>
      <c r="MI406" s="12"/>
      <c r="MJ406" s="12"/>
      <c r="MK406" s="12"/>
      <c r="ML406" s="12"/>
      <c r="MM406" s="12"/>
      <c r="MN406" s="12"/>
      <c r="MO406" s="12"/>
      <c r="MP406" s="12"/>
      <c r="MQ406" s="12"/>
      <c r="MR406" s="12"/>
      <c r="MS406" s="12"/>
      <c r="MT406" s="12"/>
      <c r="MU406" s="12"/>
      <c r="MV406" s="12"/>
      <c r="MW406" s="12"/>
      <c r="MX406" s="12"/>
      <c r="MY406" s="12"/>
      <c r="MZ406" s="12"/>
      <c r="NA406" s="12"/>
      <c r="NB406" s="12"/>
      <c r="NC406" s="12"/>
      <c r="ND406" s="12"/>
      <c r="NE406" s="12"/>
      <c r="NF406" s="12"/>
      <c r="NG406" s="12"/>
      <c r="NH406" s="12"/>
      <c r="NI406" s="12"/>
      <c r="NJ406" s="12"/>
      <c r="NK406" s="12"/>
      <c r="NL406" s="12"/>
      <c r="NM406" s="12"/>
      <c r="NN406" s="12"/>
      <c r="NO406" s="12"/>
      <c r="NP406" s="12"/>
      <c r="NQ406" s="12"/>
      <c r="NR406" s="12"/>
      <c r="NS406" s="12"/>
      <c r="NT406" s="12"/>
      <c r="NU406" s="12"/>
      <c r="NV406" s="12"/>
      <c r="NW406" s="12"/>
      <c r="NX406" s="12"/>
      <c r="NY406" s="12"/>
      <c r="NZ406" s="12"/>
      <c r="OA406" s="12"/>
      <c r="OB406" s="12"/>
      <c r="OC406" s="12"/>
      <c r="OD406" s="12"/>
      <c r="OE406" s="12"/>
      <c r="OF406" s="12"/>
      <c r="OG406" s="12"/>
      <c r="OH406" s="12"/>
      <c r="OI406" s="12"/>
      <c r="OJ406" s="12"/>
      <c r="OK406" s="12"/>
      <c r="OL406" s="12"/>
      <c r="OM406" s="12"/>
      <c r="ON406" s="12"/>
      <c r="OO406" s="12"/>
      <c r="OP406" s="12"/>
      <c r="OQ406" s="12"/>
      <c r="OR406" s="12"/>
      <c r="OS406" s="12"/>
      <c r="OT406" s="12"/>
      <c r="OU406" s="12"/>
      <c r="OV406" s="12"/>
      <c r="OW406" s="12"/>
      <c r="OX406" s="12"/>
      <c r="OY406" s="12"/>
      <c r="OZ406" s="12"/>
      <c r="PA406" s="12"/>
      <c r="PB406" s="12"/>
      <c r="PC406" s="12"/>
      <c r="PD406" s="12"/>
      <c r="PE406" s="12"/>
      <c r="PF406" s="12"/>
      <c r="PG406" s="12"/>
      <c r="PH406" s="12"/>
      <c r="PI406" s="12"/>
      <c r="PJ406" s="12"/>
      <c r="PK406" s="12"/>
      <c r="PL406" s="12"/>
      <c r="PM406" s="12"/>
      <c r="PN406" s="12"/>
      <c r="PO406" s="12"/>
      <c r="PP406" s="12"/>
      <c r="PQ406" s="12"/>
      <c r="PR406" s="12"/>
      <c r="PS406" s="12"/>
      <c r="PT406" s="12"/>
      <c r="PU406" s="12"/>
      <c r="PV406" s="12"/>
      <c r="PW406" s="12"/>
      <c r="PX406" s="12"/>
      <c r="PY406" s="12"/>
      <c r="PZ406" s="12"/>
      <c r="QA406" s="12"/>
      <c r="QB406" s="12"/>
      <c r="QC406" s="12"/>
      <c r="QD406" s="12"/>
      <c r="QE406" s="12"/>
      <c r="QF406" s="12"/>
      <c r="QG406" s="12"/>
      <c r="QH406" s="12"/>
      <c r="QI406" s="12"/>
      <c r="QJ406" s="12"/>
      <c r="QK406" s="12"/>
      <c r="QL406" s="12"/>
      <c r="QM406" s="12"/>
      <c r="QN406" s="12"/>
      <c r="QO406" s="12"/>
      <c r="QP406" s="12"/>
      <c r="QQ406" s="12"/>
      <c r="QR406" s="12"/>
      <c r="QS406" s="12"/>
      <c r="QT406" s="12"/>
      <c r="QU406" s="12"/>
      <c r="QV406" s="12"/>
      <c r="QW406" s="12"/>
      <c r="QX406" s="12"/>
      <c r="QY406" s="12"/>
      <c r="QZ406" s="12"/>
      <c r="RA406" s="12"/>
      <c r="RB406" s="12"/>
      <c r="RC406" s="12"/>
      <c r="RD406" s="12"/>
      <c r="RE406" s="12"/>
      <c r="RF406" s="12"/>
      <c r="RG406" s="12"/>
      <c r="RH406" s="12"/>
      <c r="RI406" s="12"/>
      <c r="RJ406" s="12"/>
      <c r="RK406" s="12"/>
      <c r="RL406" s="12"/>
      <c r="RM406" s="12"/>
      <c r="RN406" s="12"/>
      <c r="RO406" s="12"/>
      <c r="RP406" s="12"/>
      <c r="RQ406" s="12"/>
      <c r="RR406" s="12"/>
      <c r="RS406" s="12"/>
      <c r="RT406" s="12"/>
      <c r="RU406" s="12"/>
      <c r="RV406" s="12"/>
      <c r="RW406" s="12"/>
      <c r="RX406" s="12"/>
      <c r="RY406" s="12"/>
      <c r="RZ406" s="12"/>
      <c r="SA406" s="12"/>
      <c r="SB406" s="12"/>
      <c r="SC406" s="12"/>
      <c r="SD406" s="12"/>
      <c r="SE406" s="12"/>
      <c r="SF406" s="12"/>
      <c r="SG406" s="12"/>
      <c r="SH406" s="12"/>
      <c r="SI406" s="12"/>
      <c r="SJ406" s="12"/>
      <c r="SK406" s="12"/>
      <c r="SL406" s="12"/>
      <c r="SM406" s="12"/>
      <c r="SN406" s="12"/>
      <c r="SO406" s="12"/>
      <c r="SP406" s="12"/>
      <c r="SQ406" s="12"/>
      <c r="SR406" s="12"/>
      <c r="SS406" s="12"/>
      <c r="ST406" s="12"/>
      <c r="SU406" s="12"/>
      <c r="SV406" s="12"/>
      <c r="SW406" s="12"/>
      <c r="SX406" s="12"/>
      <c r="SY406" s="12"/>
      <c r="SZ406" s="12"/>
      <c r="TA406" s="12"/>
      <c r="TB406" s="12"/>
      <c r="TC406" s="12"/>
      <c r="TD406" s="12"/>
      <c r="TE406" s="12"/>
      <c r="TF406" s="12"/>
      <c r="TG406" s="12"/>
      <c r="TH406" s="12"/>
      <c r="TI406" s="12"/>
      <c r="TJ406" s="12"/>
      <c r="TK406" s="12"/>
      <c r="TL406" s="12"/>
      <c r="TM406" s="12"/>
      <c r="TN406" s="12"/>
      <c r="TO406" s="12"/>
      <c r="TP406" s="12"/>
      <c r="TQ406" s="12"/>
      <c r="TR406" s="12"/>
      <c r="TS406" s="12"/>
      <c r="TT406" s="12"/>
      <c r="TU406" s="12"/>
      <c r="TV406" s="12"/>
      <c r="TW406" s="12"/>
      <c r="TX406" s="12"/>
      <c r="TY406" s="12"/>
      <c r="TZ406" s="12"/>
      <c r="UA406" s="12"/>
      <c r="UB406" s="12"/>
      <c r="UC406" s="12"/>
      <c r="UD406" s="12"/>
      <c r="UE406" s="12"/>
      <c r="UF406" s="12"/>
      <c r="UG406" s="12"/>
      <c r="UH406" s="12"/>
      <c r="UI406" s="12"/>
      <c r="UJ406" s="12"/>
      <c r="UK406" s="12"/>
      <c r="UL406" s="12"/>
      <c r="UM406" s="12"/>
      <c r="UN406" s="12"/>
      <c r="UO406" s="12"/>
      <c r="UP406" s="12"/>
      <c r="UQ406" s="12"/>
      <c r="UR406" s="12"/>
      <c r="US406" s="12"/>
      <c r="UT406" s="12"/>
      <c r="UU406" s="12"/>
      <c r="UV406" s="12"/>
      <c r="UW406" s="12"/>
      <c r="UX406" s="12"/>
      <c r="UY406" s="12"/>
      <c r="UZ406" s="12"/>
      <c r="VA406" s="12"/>
      <c r="VB406" s="12"/>
      <c r="VC406" s="12"/>
      <c r="VD406" s="12"/>
      <c r="VE406" s="12"/>
      <c r="VF406" s="12"/>
      <c r="VG406" s="12"/>
      <c r="VH406" s="12"/>
      <c r="VI406" s="12"/>
      <c r="VJ406" s="12"/>
      <c r="VK406" s="12"/>
      <c r="VL406" s="12"/>
      <c r="VM406" s="12"/>
      <c r="VN406" s="12"/>
      <c r="VO406" s="12"/>
      <c r="VP406" s="12"/>
      <c r="VQ406" s="12"/>
      <c r="VR406" s="12"/>
      <c r="VS406" s="12"/>
      <c r="VT406" s="12"/>
      <c r="VU406" s="12"/>
      <c r="VV406" s="12"/>
      <c r="VW406" s="12"/>
      <c r="VX406" s="12"/>
      <c r="VY406" s="12"/>
      <c r="VZ406" s="12"/>
      <c r="WA406" s="12"/>
      <c r="WB406" s="12"/>
      <c r="WC406" s="12"/>
      <c r="WD406" s="12"/>
      <c r="WE406" s="12"/>
      <c r="WF406" s="12"/>
      <c r="WG406" s="12"/>
      <c r="WH406" s="12"/>
      <c r="WI406" s="12"/>
      <c r="WJ406" s="12"/>
      <c r="WK406" s="12"/>
      <c r="WL406" s="12"/>
      <c r="WM406" s="12"/>
      <c r="WN406" s="12"/>
      <c r="WO406" s="12"/>
      <c r="WP406" s="12"/>
      <c r="WQ406" s="12"/>
      <c r="WR406" s="12"/>
      <c r="WS406" s="12"/>
      <c r="WT406" s="12"/>
      <c r="WU406" s="12"/>
      <c r="WV406" s="12"/>
      <c r="WW406" s="12"/>
      <c r="WX406" s="12"/>
      <c r="WY406" s="12"/>
      <c r="WZ406" s="12"/>
      <c r="XA406" s="12"/>
      <c r="XB406" s="12"/>
      <c r="XC406" s="12"/>
      <c r="XD406" s="12"/>
      <c r="XE406" s="12"/>
      <c r="XF406" s="12"/>
      <c r="XG406" s="12"/>
      <c r="XH406" s="12"/>
      <c r="XI406" s="12"/>
      <c r="XJ406" s="12"/>
      <c r="XK406" s="12"/>
      <c r="XL406" s="12"/>
      <c r="XM406" s="12"/>
      <c r="XN406" s="12"/>
      <c r="XO406" s="12"/>
      <c r="XP406" s="12"/>
      <c r="XQ406" s="12"/>
      <c r="XR406" s="12"/>
      <c r="XS406" s="12"/>
      <c r="XT406" s="12"/>
      <c r="XU406" s="12"/>
      <c r="XV406" s="12"/>
      <c r="XW406" s="12"/>
      <c r="XX406" s="12"/>
      <c r="XY406" s="12"/>
      <c r="XZ406" s="12"/>
      <c r="YA406" s="12"/>
      <c r="YB406" s="12"/>
      <c r="YC406" s="12"/>
      <c r="YD406" s="12"/>
      <c r="YE406" s="12"/>
      <c r="YF406" s="12"/>
      <c r="YG406" s="12"/>
      <c r="YH406" s="12"/>
      <c r="YI406" s="12"/>
      <c r="YJ406" s="12"/>
      <c r="YK406" s="12"/>
      <c r="YL406" s="12"/>
      <c r="YM406" s="12"/>
      <c r="YN406" s="12"/>
      <c r="YO406" s="12"/>
      <c r="YP406" s="12"/>
      <c r="YQ406" s="12"/>
      <c r="YR406" s="12"/>
      <c r="YS406" s="12"/>
      <c r="YT406" s="12"/>
      <c r="YU406" s="12"/>
      <c r="YV406" s="12"/>
      <c r="YW406" s="12"/>
      <c r="YX406" s="12"/>
      <c r="YY406" s="12"/>
      <c r="YZ406" s="12"/>
      <c r="ZA406" s="12"/>
      <c r="ZB406" s="12"/>
      <c r="ZC406" s="12"/>
      <c r="ZD406" s="12"/>
      <c r="ZE406" s="12"/>
      <c r="ZF406" s="12"/>
      <c r="ZG406" s="12"/>
      <c r="ZH406" s="12"/>
      <c r="ZI406" s="12"/>
      <c r="ZJ406" s="12"/>
      <c r="ZK406" s="12"/>
      <c r="ZL406" s="12"/>
      <c r="ZM406" s="12"/>
      <c r="ZN406" s="12"/>
      <c r="ZO406" s="12"/>
      <c r="ZP406" s="12"/>
      <c r="ZQ406" s="12"/>
      <c r="ZR406" s="12"/>
      <c r="ZS406" s="12"/>
      <c r="ZT406" s="12"/>
      <c r="ZU406" s="12"/>
      <c r="ZV406" s="12"/>
      <c r="ZW406" s="12"/>
      <c r="ZX406" s="12"/>
      <c r="ZY406" s="12"/>
      <c r="ZZ406" s="12"/>
      <c r="AAA406" s="12"/>
      <c r="AAB406" s="12"/>
      <c r="AAC406" s="12"/>
      <c r="AAD406" s="12"/>
      <c r="AAE406" s="12"/>
      <c r="AAF406" s="12"/>
      <c r="AAG406" s="12"/>
      <c r="AAH406" s="12"/>
      <c r="AAI406" s="12"/>
      <c r="AAJ406" s="12"/>
      <c r="AAK406" s="12"/>
      <c r="AAL406" s="12"/>
      <c r="AAM406" s="12"/>
      <c r="AAN406" s="12"/>
      <c r="AAO406" s="12"/>
      <c r="AAP406" s="12"/>
      <c r="AAQ406" s="12"/>
      <c r="AAR406" s="12"/>
      <c r="AAS406" s="12"/>
      <c r="AAT406" s="12"/>
      <c r="AAU406" s="12"/>
      <c r="AAV406" s="12"/>
      <c r="AAW406" s="12"/>
      <c r="AAX406" s="12"/>
      <c r="AAY406" s="12"/>
      <c r="AAZ406" s="12"/>
      <c r="ABA406" s="12"/>
      <c r="ABB406" s="12"/>
      <c r="ABC406" s="12"/>
      <c r="ABD406" s="12"/>
      <c r="ABE406" s="12"/>
      <c r="ABF406" s="12"/>
      <c r="ABG406" s="12"/>
      <c r="ABH406" s="12"/>
      <c r="ABI406" s="12"/>
      <c r="ABJ406" s="12"/>
      <c r="ABK406" s="12"/>
      <c r="ABL406" s="12"/>
      <c r="ABM406" s="12"/>
      <c r="ABN406" s="12"/>
      <c r="ABO406" s="12"/>
      <c r="ABP406" s="12"/>
      <c r="ABQ406" s="12"/>
      <c r="ABR406" s="12"/>
      <c r="ABS406" s="12"/>
      <c r="ABT406" s="12"/>
      <c r="ABU406" s="12"/>
      <c r="ABV406" s="12"/>
      <c r="ABW406" s="12"/>
      <c r="ABX406" s="12"/>
      <c r="ABY406" s="12"/>
      <c r="ABZ406" s="12"/>
      <c r="ACA406" s="12"/>
      <c r="ACB406" s="12"/>
      <c r="ACC406" s="12"/>
      <c r="ACD406" s="12"/>
      <c r="ACE406" s="12"/>
      <c r="ACF406" s="12"/>
      <c r="ACG406" s="12"/>
      <c r="ACH406" s="12"/>
      <c r="ACI406" s="12"/>
      <c r="ACJ406" s="12"/>
      <c r="ACK406" s="12"/>
      <c r="ACL406" s="12"/>
      <c r="ACM406" s="12"/>
      <c r="ACN406" s="12"/>
      <c r="ACO406" s="12"/>
      <c r="ACP406" s="12"/>
      <c r="ACQ406" s="12"/>
      <c r="ACR406" s="12"/>
      <c r="ACS406" s="12"/>
      <c r="ACT406" s="12"/>
      <c r="ACU406" s="12"/>
      <c r="ACV406" s="12"/>
      <c r="ACW406" s="12"/>
      <c r="ACX406" s="12"/>
      <c r="ACY406" s="12"/>
      <c r="ACZ406" s="12"/>
      <c r="ADA406" s="12"/>
      <c r="ADB406" s="12"/>
      <c r="ADC406" s="12"/>
      <c r="ADD406" s="12"/>
      <c r="ADE406" s="12"/>
      <c r="ADF406" s="12"/>
      <c r="ADG406" s="12"/>
      <c r="ADH406" s="12"/>
      <c r="ADI406" s="12"/>
      <c r="ADJ406" s="12"/>
      <c r="ADK406" s="12"/>
      <c r="ADL406" s="12"/>
      <c r="ADM406" s="12"/>
      <c r="ADN406" s="12"/>
      <c r="ADO406" s="12"/>
      <c r="ADP406" s="12"/>
      <c r="ADQ406" s="12"/>
      <c r="ADR406" s="12"/>
      <c r="ADS406" s="12"/>
      <c r="ADT406" s="12"/>
      <c r="ADU406" s="12"/>
      <c r="ADV406" s="12"/>
      <c r="ADW406" s="12"/>
      <c r="ADX406" s="12"/>
      <c r="ADY406" s="12"/>
      <c r="ADZ406" s="12"/>
    </row>
    <row r="407" spans="1:806" x14ac:dyDescent="0.25">
      <c r="A407" s="14" t="s">
        <v>335</v>
      </c>
      <c r="B407" s="19">
        <v>43547</v>
      </c>
      <c r="C407" s="8" t="str">
        <f>HYPERLINK("https://www.youtube.com/watch?v=8O5-pqUJcG0","Bolting the Stern Timbers - Wood Boat Rebuild (TALLY HO EP45)")</f>
        <v>Bolting the Stern Timbers - Wood Boat Rebuild (TALLY HO EP45)</v>
      </c>
      <c r="D407" s="4" t="s">
        <v>339</v>
      </c>
    </row>
    <row r="408" spans="1:806" x14ac:dyDescent="0.25">
      <c r="D408" s="4" t="s">
        <v>336</v>
      </c>
    </row>
    <row r="409" spans="1:806" x14ac:dyDescent="0.25">
      <c r="D409" s="8" t="str">
        <f>HYPERLINK("https://www.soundingsonline.com/features/miniature-magic","Dan McGuire")</f>
        <v>Dan McGuire</v>
      </c>
    </row>
    <row r="410" spans="1:806" x14ac:dyDescent="0.25">
      <c r="D410" s="4" t="s">
        <v>814</v>
      </c>
    </row>
    <row r="411" spans="1:806" x14ac:dyDescent="0.25">
      <c r="D411" s="4" t="s">
        <v>350</v>
      </c>
    </row>
    <row r="412" spans="1:806" x14ac:dyDescent="0.25">
      <c r="D412" s="4" t="s">
        <v>337</v>
      </c>
    </row>
    <row r="413" spans="1:806" x14ac:dyDescent="0.25">
      <c r="D413" s="4" t="s">
        <v>338</v>
      </c>
    </row>
    <row r="414" spans="1:806" s="1" customFormat="1" x14ac:dyDescent="0.25">
      <c r="A414" s="7"/>
      <c r="B414" s="20"/>
      <c r="C414" s="5"/>
      <c r="D414" s="5" t="s">
        <v>340</v>
      </c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12"/>
      <c r="IV414" s="12"/>
      <c r="IW414" s="12"/>
      <c r="IX414" s="12"/>
      <c r="IY414" s="12"/>
      <c r="IZ414" s="12"/>
      <c r="JA414" s="12"/>
      <c r="JB414" s="12"/>
      <c r="JC414" s="12"/>
      <c r="JD414" s="12"/>
      <c r="JE414" s="12"/>
      <c r="JF414" s="12"/>
      <c r="JG414" s="12"/>
      <c r="JH414" s="12"/>
      <c r="JI414" s="12"/>
      <c r="JJ414" s="12"/>
      <c r="JK414" s="12"/>
      <c r="JL414" s="12"/>
      <c r="JM414" s="12"/>
      <c r="JN414" s="12"/>
      <c r="JO414" s="12"/>
      <c r="JP414" s="12"/>
      <c r="JQ414" s="12"/>
      <c r="JR414" s="12"/>
      <c r="JS414" s="12"/>
      <c r="JT414" s="12"/>
      <c r="JU414" s="12"/>
      <c r="JV414" s="12"/>
      <c r="JW414" s="12"/>
      <c r="JX414" s="12"/>
      <c r="JY414" s="12"/>
      <c r="JZ414" s="12"/>
      <c r="KA414" s="12"/>
      <c r="KB414" s="12"/>
      <c r="KC414" s="12"/>
      <c r="KD414" s="12"/>
      <c r="KE414" s="12"/>
      <c r="KF414" s="12"/>
      <c r="KG414" s="12"/>
      <c r="KH414" s="12"/>
      <c r="KI414" s="12"/>
      <c r="KJ414" s="12"/>
      <c r="KK414" s="12"/>
      <c r="KL414" s="12"/>
      <c r="KM414" s="12"/>
      <c r="KN414" s="12"/>
      <c r="KO414" s="12"/>
      <c r="KP414" s="12"/>
      <c r="KQ414" s="12"/>
      <c r="KR414" s="12"/>
      <c r="KS414" s="12"/>
      <c r="KT414" s="12"/>
      <c r="KU414" s="12"/>
      <c r="KV414" s="12"/>
      <c r="KW414" s="12"/>
      <c r="KX414" s="12"/>
      <c r="KY414" s="12"/>
      <c r="KZ414" s="12"/>
      <c r="LA414" s="12"/>
      <c r="LB414" s="12"/>
      <c r="LC414" s="12"/>
      <c r="LD414" s="12"/>
      <c r="LE414" s="12"/>
      <c r="LF414" s="12"/>
      <c r="LG414" s="12"/>
      <c r="LH414" s="12"/>
      <c r="LI414" s="12"/>
      <c r="LJ414" s="12"/>
      <c r="LK414" s="12"/>
      <c r="LL414" s="12"/>
      <c r="LM414" s="12"/>
      <c r="LN414" s="12"/>
      <c r="LO414" s="12"/>
      <c r="LP414" s="12"/>
      <c r="LQ414" s="12"/>
      <c r="LR414" s="12"/>
      <c r="LS414" s="12"/>
      <c r="LT414" s="12"/>
      <c r="LU414" s="12"/>
      <c r="LV414" s="12"/>
      <c r="LW414" s="12"/>
      <c r="LX414" s="12"/>
      <c r="LY414" s="12"/>
      <c r="LZ414" s="12"/>
      <c r="MA414" s="12"/>
      <c r="MB414" s="12"/>
      <c r="MC414" s="12"/>
      <c r="MD414" s="12"/>
      <c r="ME414" s="12"/>
      <c r="MF414" s="12"/>
      <c r="MG414" s="12"/>
      <c r="MH414" s="12"/>
      <c r="MI414" s="12"/>
      <c r="MJ414" s="12"/>
      <c r="MK414" s="12"/>
      <c r="ML414" s="12"/>
      <c r="MM414" s="12"/>
      <c r="MN414" s="12"/>
      <c r="MO414" s="12"/>
      <c r="MP414" s="12"/>
      <c r="MQ414" s="12"/>
      <c r="MR414" s="12"/>
      <c r="MS414" s="12"/>
      <c r="MT414" s="12"/>
      <c r="MU414" s="12"/>
      <c r="MV414" s="12"/>
      <c r="MW414" s="12"/>
      <c r="MX414" s="12"/>
      <c r="MY414" s="12"/>
      <c r="MZ414" s="12"/>
      <c r="NA414" s="12"/>
      <c r="NB414" s="12"/>
      <c r="NC414" s="12"/>
      <c r="ND414" s="12"/>
      <c r="NE414" s="12"/>
      <c r="NF414" s="12"/>
      <c r="NG414" s="12"/>
      <c r="NH414" s="12"/>
      <c r="NI414" s="12"/>
      <c r="NJ414" s="12"/>
      <c r="NK414" s="12"/>
      <c r="NL414" s="12"/>
      <c r="NM414" s="12"/>
      <c r="NN414" s="12"/>
      <c r="NO414" s="12"/>
      <c r="NP414" s="12"/>
      <c r="NQ414" s="12"/>
      <c r="NR414" s="12"/>
      <c r="NS414" s="12"/>
      <c r="NT414" s="12"/>
      <c r="NU414" s="12"/>
      <c r="NV414" s="12"/>
      <c r="NW414" s="12"/>
      <c r="NX414" s="12"/>
      <c r="NY414" s="12"/>
      <c r="NZ414" s="12"/>
      <c r="OA414" s="12"/>
      <c r="OB414" s="12"/>
      <c r="OC414" s="12"/>
      <c r="OD414" s="12"/>
      <c r="OE414" s="12"/>
      <c r="OF414" s="12"/>
      <c r="OG414" s="12"/>
      <c r="OH414" s="12"/>
      <c r="OI414" s="12"/>
      <c r="OJ414" s="12"/>
      <c r="OK414" s="12"/>
      <c r="OL414" s="12"/>
      <c r="OM414" s="12"/>
      <c r="ON414" s="12"/>
      <c r="OO414" s="12"/>
      <c r="OP414" s="12"/>
      <c r="OQ414" s="12"/>
      <c r="OR414" s="12"/>
      <c r="OS414" s="12"/>
      <c r="OT414" s="12"/>
      <c r="OU414" s="12"/>
      <c r="OV414" s="12"/>
      <c r="OW414" s="12"/>
      <c r="OX414" s="12"/>
      <c r="OY414" s="12"/>
      <c r="OZ414" s="12"/>
      <c r="PA414" s="12"/>
      <c r="PB414" s="12"/>
      <c r="PC414" s="12"/>
      <c r="PD414" s="12"/>
      <c r="PE414" s="12"/>
      <c r="PF414" s="12"/>
      <c r="PG414" s="12"/>
      <c r="PH414" s="12"/>
      <c r="PI414" s="12"/>
      <c r="PJ414" s="12"/>
      <c r="PK414" s="12"/>
      <c r="PL414" s="12"/>
      <c r="PM414" s="12"/>
      <c r="PN414" s="12"/>
      <c r="PO414" s="12"/>
      <c r="PP414" s="12"/>
      <c r="PQ414" s="12"/>
      <c r="PR414" s="12"/>
      <c r="PS414" s="12"/>
      <c r="PT414" s="12"/>
      <c r="PU414" s="12"/>
      <c r="PV414" s="12"/>
      <c r="PW414" s="12"/>
      <c r="PX414" s="12"/>
      <c r="PY414" s="12"/>
      <c r="PZ414" s="12"/>
      <c r="QA414" s="12"/>
      <c r="QB414" s="12"/>
      <c r="QC414" s="12"/>
      <c r="QD414" s="12"/>
      <c r="QE414" s="12"/>
      <c r="QF414" s="12"/>
      <c r="QG414" s="12"/>
      <c r="QH414" s="12"/>
      <c r="QI414" s="12"/>
      <c r="QJ414" s="12"/>
      <c r="QK414" s="12"/>
      <c r="QL414" s="12"/>
      <c r="QM414" s="12"/>
      <c r="QN414" s="12"/>
      <c r="QO414" s="12"/>
      <c r="QP414" s="12"/>
      <c r="QQ414" s="12"/>
      <c r="QR414" s="12"/>
      <c r="QS414" s="12"/>
      <c r="QT414" s="12"/>
      <c r="QU414" s="12"/>
      <c r="QV414" s="12"/>
      <c r="QW414" s="12"/>
      <c r="QX414" s="12"/>
      <c r="QY414" s="12"/>
      <c r="QZ414" s="12"/>
      <c r="RA414" s="12"/>
      <c r="RB414" s="12"/>
      <c r="RC414" s="12"/>
      <c r="RD414" s="12"/>
      <c r="RE414" s="12"/>
      <c r="RF414" s="12"/>
      <c r="RG414" s="12"/>
      <c r="RH414" s="12"/>
      <c r="RI414" s="12"/>
      <c r="RJ414" s="12"/>
      <c r="RK414" s="12"/>
      <c r="RL414" s="12"/>
      <c r="RM414" s="12"/>
      <c r="RN414" s="12"/>
      <c r="RO414" s="12"/>
      <c r="RP414" s="12"/>
      <c r="RQ414" s="12"/>
      <c r="RR414" s="12"/>
      <c r="RS414" s="12"/>
      <c r="RT414" s="12"/>
      <c r="RU414" s="12"/>
      <c r="RV414" s="12"/>
      <c r="RW414" s="12"/>
      <c r="RX414" s="12"/>
      <c r="RY414" s="12"/>
      <c r="RZ414" s="12"/>
      <c r="SA414" s="12"/>
      <c r="SB414" s="12"/>
      <c r="SC414" s="12"/>
      <c r="SD414" s="12"/>
      <c r="SE414" s="12"/>
      <c r="SF414" s="12"/>
      <c r="SG414" s="12"/>
      <c r="SH414" s="12"/>
      <c r="SI414" s="12"/>
      <c r="SJ414" s="12"/>
      <c r="SK414" s="12"/>
      <c r="SL414" s="12"/>
      <c r="SM414" s="12"/>
      <c r="SN414" s="12"/>
      <c r="SO414" s="12"/>
      <c r="SP414" s="12"/>
      <c r="SQ414" s="12"/>
      <c r="SR414" s="12"/>
      <c r="SS414" s="12"/>
      <c r="ST414" s="12"/>
      <c r="SU414" s="12"/>
      <c r="SV414" s="12"/>
      <c r="SW414" s="12"/>
      <c r="SX414" s="12"/>
      <c r="SY414" s="12"/>
      <c r="SZ414" s="12"/>
      <c r="TA414" s="12"/>
      <c r="TB414" s="12"/>
      <c r="TC414" s="12"/>
      <c r="TD414" s="12"/>
      <c r="TE414" s="12"/>
      <c r="TF414" s="12"/>
      <c r="TG414" s="12"/>
      <c r="TH414" s="12"/>
      <c r="TI414" s="12"/>
      <c r="TJ414" s="12"/>
      <c r="TK414" s="12"/>
      <c r="TL414" s="12"/>
      <c r="TM414" s="12"/>
      <c r="TN414" s="12"/>
      <c r="TO414" s="12"/>
      <c r="TP414" s="12"/>
      <c r="TQ414" s="12"/>
      <c r="TR414" s="12"/>
      <c r="TS414" s="12"/>
      <c r="TT414" s="12"/>
      <c r="TU414" s="12"/>
      <c r="TV414" s="12"/>
      <c r="TW414" s="12"/>
      <c r="TX414" s="12"/>
      <c r="TY414" s="12"/>
      <c r="TZ414" s="12"/>
      <c r="UA414" s="12"/>
      <c r="UB414" s="12"/>
      <c r="UC414" s="12"/>
      <c r="UD414" s="12"/>
      <c r="UE414" s="12"/>
      <c r="UF414" s="12"/>
      <c r="UG414" s="12"/>
      <c r="UH414" s="12"/>
      <c r="UI414" s="12"/>
      <c r="UJ414" s="12"/>
      <c r="UK414" s="12"/>
      <c r="UL414" s="12"/>
      <c r="UM414" s="12"/>
      <c r="UN414" s="12"/>
      <c r="UO414" s="12"/>
      <c r="UP414" s="12"/>
      <c r="UQ414" s="12"/>
      <c r="UR414" s="12"/>
      <c r="US414" s="12"/>
      <c r="UT414" s="12"/>
      <c r="UU414" s="12"/>
      <c r="UV414" s="12"/>
      <c r="UW414" s="12"/>
      <c r="UX414" s="12"/>
      <c r="UY414" s="12"/>
      <c r="UZ414" s="12"/>
      <c r="VA414" s="12"/>
      <c r="VB414" s="12"/>
      <c r="VC414" s="12"/>
      <c r="VD414" s="12"/>
      <c r="VE414" s="12"/>
      <c r="VF414" s="12"/>
      <c r="VG414" s="12"/>
      <c r="VH414" s="12"/>
      <c r="VI414" s="12"/>
      <c r="VJ414" s="12"/>
      <c r="VK414" s="12"/>
      <c r="VL414" s="12"/>
      <c r="VM414" s="12"/>
      <c r="VN414" s="12"/>
      <c r="VO414" s="12"/>
      <c r="VP414" s="12"/>
      <c r="VQ414" s="12"/>
      <c r="VR414" s="12"/>
      <c r="VS414" s="12"/>
      <c r="VT414" s="12"/>
      <c r="VU414" s="12"/>
      <c r="VV414" s="12"/>
      <c r="VW414" s="12"/>
      <c r="VX414" s="12"/>
      <c r="VY414" s="12"/>
      <c r="VZ414" s="12"/>
      <c r="WA414" s="12"/>
      <c r="WB414" s="12"/>
      <c r="WC414" s="12"/>
      <c r="WD414" s="12"/>
      <c r="WE414" s="12"/>
      <c r="WF414" s="12"/>
      <c r="WG414" s="12"/>
      <c r="WH414" s="12"/>
      <c r="WI414" s="12"/>
      <c r="WJ414" s="12"/>
      <c r="WK414" s="12"/>
      <c r="WL414" s="12"/>
      <c r="WM414" s="12"/>
      <c r="WN414" s="12"/>
      <c r="WO414" s="12"/>
      <c r="WP414" s="12"/>
      <c r="WQ414" s="12"/>
      <c r="WR414" s="12"/>
      <c r="WS414" s="12"/>
      <c r="WT414" s="12"/>
      <c r="WU414" s="12"/>
      <c r="WV414" s="12"/>
      <c r="WW414" s="12"/>
      <c r="WX414" s="12"/>
      <c r="WY414" s="12"/>
      <c r="WZ414" s="12"/>
      <c r="XA414" s="12"/>
      <c r="XB414" s="12"/>
      <c r="XC414" s="12"/>
      <c r="XD414" s="12"/>
      <c r="XE414" s="12"/>
      <c r="XF414" s="12"/>
      <c r="XG414" s="12"/>
      <c r="XH414" s="12"/>
      <c r="XI414" s="12"/>
      <c r="XJ414" s="12"/>
      <c r="XK414" s="12"/>
      <c r="XL414" s="12"/>
      <c r="XM414" s="12"/>
      <c r="XN414" s="12"/>
      <c r="XO414" s="12"/>
      <c r="XP414" s="12"/>
      <c r="XQ414" s="12"/>
      <c r="XR414" s="12"/>
      <c r="XS414" s="12"/>
      <c r="XT414" s="12"/>
      <c r="XU414" s="12"/>
      <c r="XV414" s="12"/>
      <c r="XW414" s="12"/>
      <c r="XX414" s="12"/>
      <c r="XY414" s="12"/>
      <c r="XZ414" s="12"/>
      <c r="YA414" s="12"/>
      <c r="YB414" s="12"/>
      <c r="YC414" s="12"/>
      <c r="YD414" s="12"/>
      <c r="YE414" s="12"/>
      <c r="YF414" s="12"/>
      <c r="YG414" s="12"/>
      <c r="YH414" s="12"/>
      <c r="YI414" s="12"/>
      <c r="YJ414" s="12"/>
      <c r="YK414" s="12"/>
      <c r="YL414" s="12"/>
      <c r="YM414" s="12"/>
      <c r="YN414" s="12"/>
      <c r="YO414" s="12"/>
      <c r="YP414" s="12"/>
      <c r="YQ414" s="12"/>
      <c r="YR414" s="12"/>
      <c r="YS414" s="12"/>
      <c r="YT414" s="12"/>
      <c r="YU414" s="12"/>
      <c r="YV414" s="12"/>
      <c r="YW414" s="12"/>
      <c r="YX414" s="12"/>
      <c r="YY414" s="12"/>
      <c r="YZ414" s="12"/>
      <c r="ZA414" s="12"/>
      <c r="ZB414" s="12"/>
      <c r="ZC414" s="12"/>
      <c r="ZD414" s="12"/>
      <c r="ZE414" s="12"/>
      <c r="ZF414" s="12"/>
      <c r="ZG414" s="12"/>
      <c r="ZH414" s="12"/>
      <c r="ZI414" s="12"/>
      <c r="ZJ414" s="12"/>
      <c r="ZK414" s="12"/>
      <c r="ZL414" s="12"/>
      <c r="ZM414" s="12"/>
      <c r="ZN414" s="12"/>
      <c r="ZO414" s="12"/>
      <c r="ZP414" s="12"/>
      <c r="ZQ414" s="12"/>
      <c r="ZR414" s="12"/>
      <c r="ZS414" s="12"/>
      <c r="ZT414" s="12"/>
      <c r="ZU414" s="12"/>
      <c r="ZV414" s="12"/>
      <c r="ZW414" s="12"/>
      <c r="ZX414" s="12"/>
      <c r="ZY414" s="12"/>
      <c r="ZZ414" s="12"/>
      <c r="AAA414" s="12"/>
      <c r="AAB414" s="12"/>
      <c r="AAC414" s="12"/>
      <c r="AAD414" s="12"/>
      <c r="AAE414" s="12"/>
      <c r="AAF414" s="12"/>
      <c r="AAG414" s="12"/>
      <c r="AAH414" s="12"/>
      <c r="AAI414" s="12"/>
      <c r="AAJ414" s="12"/>
      <c r="AAK414" s="12"/>
      <c r="AAL414" s="12"/>
      <c r="AAM414" s="12"/>
      <c r="AAN414" s="12"/>
      <c r="AAO414" s="12"/>
      <c r="AAP414" s="12"/>
      <c r="AAQ414" s="12"/>
      <c r="AAR414" s="12"/>
      <c r="AAS414" s="12"/>
      <c r="AAT414" s="12"/>
      <c r="AAU414" s="12"/>
      <c r="AAV414" s="12"/>
      <c r="AAW414" s="12"/>
      <c r="AAX414" s="12"/>
      <c r="AAY414" s="12"/>
      <c r="AAZ414" s="12"/>
      <c r="ABA414" s="12"/>
      <c r="ABB414" s="12"/>
      <c r="ABC414" s="12"/>
      <c r="ABD414" s="12"/>
      <c r="ABE414" s="12"/>
      <c r="ABF414" s="12"/>
      <c r="ABG414" s="12"/>
      <c r="ABH414" s="12"/>
      <c r="ABI414" s="12"/>
      <c r="ABJ414" s="12"/>
      <c r="ABK414" s="12"/>
      <c r="ABL414" s="12"/>
      <c r="ABM414" s="12"/>
      <c r="ABN414" s="12"/>
      <c r="ABO414" s="12"/>
      <c r="ABP414" s="12"/>
      <c r="ABQ414" s="12"/>
      <c r="ABR414" s="12"/>
      <c r="ABS414" s="12"/>
      <c r="ABT414" s="12"/>
      <c r="ABU414" s="12"/>
      <c r="ABV414" s="12"/>
      <c r="ABW414" s="12"/>
      <c r="ABX414" s="12"/>
      <c r="ABY414" s="12"/>
      <c r="ABZ414" s="12"/>
      <c r="ACA414" s="12"/>
      <c r="ACB414" s="12"/>
      <c r="ACC414" s="12"/>
      <c r="ACD414" s="12"/>
      <c r="ACE414" s="12"/>
      <c r="ACF414" s="12"/>
      <c r="ACG414" s="12"/>
      <c r="ACH414" s="12"/>
      <c r="ACI414" s="12"/>
      <c r="ACJ414" s="12"/>
      <c r="ACK414" s="12"/>
      <c r="ACL414" s="12"/>
      <c r="ACM414" s="12"/>
      <c r="ACN414" s="12"/>
      <c r="ACO414" s="12"/>
      <c r="ACP414" s="12"/>
      <c r="ACQ414" s="12"/>
      <c r="ACR414" s="12"/>
      <c r="ACS414" s="12"/>
      <c r="ACT414" s="12"/>
      <c r="ACU414" s="12"/>
      <c r="ACV414" s="12"/>
      <c r="ACW414" s="12"/>
      <c r="ACX414" s="12"/>
      <c r="ACY414" s="12"/>
      <c r="ACZ414" s="12"/>
      <c r="ADA414" s="12"/>
      <c r="ADB414" s="12"/>
      <c r="ADC414" s="12"/>
      <c r="ADD414" s="12"/>
      <c r="ADE414" s="12"/>
      <c r="ADF414" s="12"/>
      <c r="ADG414" s="12"/>
      <c r="ADH414" s="12"/>
      <c r="ADI414" s="12"/>
      <c r="ADJ414" s="12"/>
      <c r="ADK414" s="12"/>
      <c r="ADL414" s="12"/>
      <c r="ADM414" s="12"/>
      <c r="ADN414" s="12"/>
      <c r="ADO414" s="12"/>
      <c r="ADP414" s="12"/>
      <c r="ADQ414" s="12"/>
      <c r="ADR414" s="12"/>
      <c r="ADS414" s="12"/>
      <c r="ADT414" s="12"/>
      <c r="ADU414" s="12"/>
      <c r="ADV414" s="12"/>
      <c r="ADW414" s="12"/>
      <c r="ADX414" s="12"/>
      <c r="ADY414" s="12"/>
      <c r="ADZ414" s="12"/>
    </row>
    <row r="415" spans="1:806" x14ac:dyDescent="0.25">
      <c r="A415" s="14" t="s">
        <v>341</v>
      </c>
      <c r="B415" s="19">
        <v>43562</v>
      </c>
      <c r="C415" s="8" t="str">
        <f>HYPERLINK("https://www.youtube.com/watch?v=Sci94CrJWNU","Frame-Raising Party! (Pt1) / EP46 / Wooden Boatbuilding")</f>
        <v>Frame-Raising Party! (Pt1) / EP46 / Wooden Boatbuilding</v>
      </c>
      <c r="D415" s="4" t="s">
        <v>352</v>
      </c>
    </row>
    <row r="416" spans="1:806" x14ac:dyDescent="0.25">
      <c r="D416" s="4" t="s">
        <v>351</v>
      </c>
    </row>
    <row r="417" spans="1:806" x14ac:dyDescent="0.25">
      <c r="D417" s="4" t="s">
        <v>354</v>
      </c>
    </row>
    <row r="418" spans="1:806" x14ac:dyDescent="0.25">
      <c r="D418" s="4" t="s">
        <v>353</v>
      </c>
    </row>
    <row r="419" spans="1:806" x14ac:dyDescent="0.25">
      <c r="D419" s="4" t="s">
        <v>355</v>
      </c>
    </row>
    <row r="420" spans="1:806" x14ac:dyDescent="0.25">
      <c r="D420" s="4" t="s">
        <v>356</v>
      </c>
    </row>
    <row r="421" spans="1:806" x14ac:dyDescent="0.25">
      <c r="D421" s="4" t="s">
        <v>357</v>
      </c>
    </row>
    <row r="422" spans="1:806" x14ac:dyDescent="0.25">
      <c r="D422" s="4" t="s">
        <v>358</v>
      </c>
    </row>
    <row r="423" spans="1:806" x14ac:dyDescent="0.25">
      <c r="D423" s="4" t="s">
        <v>359</v>
      </c>
    </row>
    <row r="424" spans="1:806" x14ac:dyDescent="0.25">
      <c r="D424" s="4" t="s">
        <v>360</v>
      </c>
    </row>
    <row r="425" spans="1:806" s="1" customFormat="1" x14ac:dyDescent="0.25">
      <c r="A425" s="7"/>
      <c r="B425" s="20"/>
      <c r="C425" s="5"/>
      <c r="D425" s="5" t="s">
        <v>815</v>
      </c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  <c r="IN425" s="12"/>
      <c r="IO425" s="12"/>
      <c r="IP425" s="12"/>
      <c r="IQ425" s="12"/>
      <c r="IR425" s="12"/>
      <c r="IS425" s="12"/>
      <c r="IT425" s="12"/>
      <c r="IU425" s="12"/>
      <c r="IV425" s="12"/>
      <c r="IW425" s="12"/>
      <c r="IX425" s="12"/>
      <c r="IY425" s="12"/>
      <c r="IZ425" s="12"/>
      <c r="JA425" s="12"/>
      <c r="JB425" s="12"/>
      <c r="JC425" s="12"/>
      <c r="JD425" s="12"/>
      <c r="JE425" s="12"/>
      <c r="JF425" s="12"/>
      <c r="JG425" s="12"/>
      <c r="JH425" s="12"/>
      <c r="JI425" s="12"/>
      <c r="JJ425" s="12"/>
      <c r="JK425" s="12"/>
      <c r="JL425" s="12"/>
      <c r="JM425" s="12"/>
      <c r="JN425" s="12"/>
      <c r="JO425" s="12"/>
      <c r="JP425" s="12"/>
      <c r="JQ425" s="12"/>
      <c r="JR425" s="12"/>
      <c r="JS425" s="12"/>
      <c r="JT425" s="12"/>
      <c r="JU425" s="12"/>
      <c r="JV425" s="12"/>
      <c r="JW425" s="12"/>
      <c r="JX425" s="12"/>
      <c r="JY425" s="12"/>
      <c r="JZ425" s="12"/>
      <c r="KA425" s="12"/>
      <c r="KB425" s="12"/>
      <c r="KC425" s="12"/>
      <c r="KD425" s="12"/>
      <c r="KE425" s="12"/>
      <c r="KF425" s="12"/>
      <c r="KG425" s="12"/>
      <c r="KH425" s="12"/>
      <c r="KI425" s="12"/>
      <c r="KJ425" s="12"/>
      <c r="KK425" s="12"/>
      <c r="KL425" s="12"/>
      <c r="KM425" s="12"/>
      <c r="KN425" s="12"/>
      <c r="KO425" s="12"/>
      <c r="KP425" s="12"/>
      <c r="KQ425" s="12"/>
      <c r="KR425" s="12"/>
      <c r="KS425" s="12"/>
      <c r="KT425" s="12"/>
      <c r="KU425" s="12"/>
      <c r="KV425" s="12"/>
      <c r="KW425" s="12"/>
      <c r="KX425" s="12"/>
      <c r="KY425" s="12"/>
      <c r="KZ425" s="12"/>
      <c r="LA425" s="12"/>
      <c r="LB425" s="12"/>
      <c r="LC425" s="12"/>
      <c r="LD425" s="12"/>
      <c r="LE425" s="12"/>
      <c r="LF425" s="12"/>
      <c r="LG425" s="12"/>
      <c r="LH425" s="12"/>
      <c r="LI425" s="12"/>
      <c r="LJ425" s="12"/>
      <c r="LK425" s="12"/>
      <c r="LL425" s="12"/>
      <c r="LM425" s="12"/>
      <c r="LN425" s="12"/>
      <c r="LO425" s="12"/>
      <c r="LP425" s="12"/>
      <c r="LQ425" s="12"/>
      <c r="LR425" s="12"/>
      <c r="LS425" s="12"/>
      <c r="LT425" s="12"/>
      <c r="LU425" s="12"/>
      <c r="LV425" s="12"/>
      <c r="LW425" s="12"/>
      <c r="LX425" s="12"/>
      <c r="LY425" s="12"/>
      <c r="LZ425" s="12"/>
      <c r="MA425" s="12"/>
      <c r="MB425" s="12"/>
      <c r="MC425" s="12"/>
      <c r="MD425" s="12"/>
      <c r="ME425" s="12"/>
      <c r="MF425" s="12"/>
      <c r="MG425" s="12"/>
      <c r="MH425" s="12"/>
      <c r="MI425" s="12"/>
      <c r="MJ425" s="12"/>
      <c r="MK425" s="12"/>
      <c r="ML425" s="12"/>
      <c r="MM425" s="12"/>
      <c r="MN425" s="12"/>
      <c r="MO425" s="12"/>
      <c r="MP425" s="12"/>
      <c r="MQ425" s="12"/>
      <c r="MR425" s="12"/>
      <c r="MS425" s="12"/>
      <c r="MT425" s="12"/>
      <c r="MU425" s="12"/>
      <c r="MV425" s="12"/>
      <c r="MW425" s="12"/>
      <c r="MX425" s="12"/>
      <c r="MY425" s="12"/>
      <c r="MZ425" s="12"/>
      <c r="NA425" s="12"/>
      <c r="NB425" s="12"/>
      <c r="NC425" s="12"/>
      <c r="ND425" s="12"/>
      <c r="NE425" s="12"/>
      <c r="NF425" s="12"/>
      <c r="NG425" s="12"/>
      <c r="NH425" s="12"/>
      <c r="NI425" s="12"/>
      <c r="NJ425" s="12"/>
      <c r="NK425" s="12"/>
      <c r="NL425" s="12"/>
      <c r="NM425" s="12"/>
      <c r="NN425" s="12"/>
      <c r="NO425" s="12"/>
      <c r="NP425" s="12"/>
      <c r="NQ425" s="12"/>
      <c r="NR425" s="12"/>
      <c r="NS425" s="12"/>
      <c r="NT425" s="12"/>
      <c r="NU425" s="12"/>
      <c r="NV425" s="12"/>
      <c r="NW425" s="12"/>
      <c r="NX425" s="12"/>
      <c r="NY425" s="12"/>
      <c r="NZ425" s="12"/>
      <c r="OA425" s="12"/>
      <c r="OB425" s="12"/>
      <c r="OC425" s="12"/>
      <c r="OD425" s="12"/>
      <c r="OE425" s="12"/>
      <c r="OF425" s="12"/>
      <c r="OG425" s="12"/>
      <c r="OH425" s="12"/>
      <c r="OI425" s="12"/>
      <c r="OJ425" s="12"/>
      <c r="OK425" s="12"/>
      <c r="OL425" s="12"/>
      <c r="OM425" s="12"/>
      <c r="ON425" s="12"/>
      <c r="OO425" s="12"/>
      <c r="OP425" s="12"/>
      <c r="OQ425" s="12"/>
      <c r="OR425" s="12"/>
      <c r="OS425" s="12"/>
      <c r="OT425" s="12"/>
      <c r="OU425" s="12"/>
      <c r="OV425" s="12"/>
      <c r="OW425" s="12"/>
      <c r="OX425" s="12"/>
      <c r="OY425" s="12"/>
      <c r="OZ425" s="12"/>
      <c r="PA425" s="12"/>
      <c r="PB425" s="12"/>
      <c r="PC425" s="12"/>
      <c r="PD425" s="12"/>
      <c r="PE425" s="12"/>
      <c r="PF425" s="12"/>
      <c r="PG425" s="12"/>
      <c r="PH425" s="12"/>
      <c r="PI425" s="12"/>
      <c r="PJ425" s="12"/>
      <c r="PK425" s="12"/>
      <c r="PL425" s="12"/>
      <c r="PM425" s="12"/>
      <c r="PN425" s="12"/>
      <c r="PO425" s="12"/>
      <c r="PP425" s="12"/>
      <c r="PQ425" s="12"/>
      <c r="PR425" s="12"/>
      <c r="PS425" s="12"/>
      <c r="PT425" s="12"/>
      <c r="PU425" s="12"/>
      <c r="PV425" s="12"/>
      <c r="PW425" s="12"/>
      <c r="PX425" s="12"/>
      <c r="PY425" s="12"/>
      <c r="PZ425" s="12"/>
      <c r="QA425" s="12"/>
      <c r="QB425" s="12"/>
      <c r="QC425" s="12"/>
      <c r="QD425" s="12"/>
      <c r="QE425" s="12"/>
      <c r="QF425" s="12"/>
      <c r="QG425" s="12"/>
      <c r="QH425" s="12"/>
      <c r="QI425" s="12"/>
      <c r="QJ425" s="12"/>
      <c r="QK425" s="12"/>
      <c r="QL425" s="12"/>
      <c r="QM425" s="12"/>
      <c r="QN425" s="12"/>
      <c r="QO425" s="12"/>
      <c r="QP425" s="12"/>
      <c r="QQ425" s="12"/>
      <c r="QR425" s="12"/>
      <c r="QS425" s="12"/>
      <c r="QT425" s="12"/>
      <c r="QU425" s="12"/>
      <c r="QV425" s="12"/>
      <c r="QW425" s="12"/>
      <c r="QX425" s="12"/>
      <c r="QY425" s="12"/>
      <c r="QZ425" s="12"/>
      <c r="RA425" s="12"/>
      <c r="RB425" s="12"/>
      <c r="RC425" s="12"/>
      <c r="RD425" s="12"/>
      <c r="RE425" s="12"/>
      <c r="RF425" s="12"/>
      <c r="RG425" s="12"/>
      <c r="RH425" s="12"/>
      <c r="RI425" s="12"/>
      <c r="RJ425" s="12"/>
      <c r="RK425" s="12"/>
      <c r="RL425" s="12"/>
      <c r="RM425" s="12"/>
      <c r="RN425" s="12"/>
      <c r="RO425" s="12"/>
      <c r="RP425" s="12"/>
      <c r="RQ425" s="12"/>
      <c r="RR425" s="12"/>
      <c r="RS425" s="12"/>
      <c r="RT425" s="12"/>
      <c r="RU425" s="12"/>
      <c r="RV425" s="12"/>
      <c r="RW425" s="12"/>
      <c r="RX425" s="12"/>
      <c r="RY425" s="12"/>
      <c r="RZ425" s="12"/>
      <c r="SA425" s="12"/>
      <c r="SB425" s="12"/>
      <c r="SC425" s="12"/>
      <c r="SD425" s="12"/>
      <c r="SE425" s="12"/>
      <c r="SF425" s="12"/>
      <c r="SG425" s="12"/>
      <c r="SH425" s="12"/>
      <c r="SI425" s="12"/>
      <c r="SJ425" s="12"/>
      <c r="SK425" s="12"/>
      <c r="SL425" s="12"/>
      <c r="SM425" s="12"/>
      <c r="SN425" s="12"/>
      <c r="SO425" s="12"/>
      <c r="SP425" s="12"/>
      <c r="SQ425" s="12"/>
      <c r="SR425" s="12"/>
      <c r="SS425" s="12"/>
      <c r="ST425" s="12"/>
      <c r="SU425" s="12"/>
      <c r="SV425" s="12"/>
      <c r="SW425" s="12"/>
      <c r="SX425" s="12"/>
      <c r="SY425" s="12"/>
      <c r="SZ425" s="12"/>
      <c r="TA425" s="12"/>
      <c r="TB425" s="12"/>
      <c r="TC425" s="12"/>
      <c r="TD425" s="12"/>
      <c r="TE425" s="12"/>
      <c r="TF425" s="12"/>
      <c r="TG425" s="12"/>
      <c r="TH425" s="12"/>
      <c r="TI425" s="12"/>
      <c r="TJ425" s="12"/>
      <c r="TK425" s="12"/>
      <c r="TL425" s="12"/>
      <c r="TM425" s="12"/>
      <c r="TN425" s="12"/>
      <c r="TO425" s="12"/>
      <c r="TP425" s="12"/>
      <c r="TQ425" s="12"/>
      <c r="TR425" s="12"/>
      <c r="TS425" s="12"/>
      <c r="TT425" s="12"/>
      <c r="TU425" s="12"/>
      <c r="TV425" s="12"/>
      <c r="TW425" s="12"/>
      <c r="TX425" s="12"/>
      <c r="TY425" s="12"/>
      <c r="TZ425" s="12"/>
      <c r="UA425" s="12"/>
      <c r="UB425" s="12"/>
      <c r="UC425" s="12"/>
      <c r="UD425" s="12"/>
      <c r="UE425" s="12"/>
      <c r="UF425" s="12"/>
      <c r="UG425" s="12"/>
      <c r="UH425" s="12"/>
      <c r="UI425" s="12"/>
      <c r="UJ425" s="12"/>
      <c r="UK425" s="12"/>
      <c r="UL425" s="12"/>
      <c r="UM425" s="12"/>
      <c r="UN425" s="12"/>
      <c r="UO425" s="12"/>
      <c r="UP425" s="12"/>
      <c r="UQ425" s="12"/>
      <c r="UR425" s="12"/>
      <c r="US425" s="12"/>
      <c r="UT425" s="12"/>
      <c r="UU425" s="12"/>
      <c r="UV425" s="12"/>
      <c r="UW425" s="12"/>
      <c r="UX425" s="12"/>
      <c r="UY425" s="12"/>
      <c r="UZ425" s="12"/>
      <c r="VA425" s="12"/>
      <c r="VB425" s="12"/>
      <c r="VC425" s="12"/>
      <c r="VD425" s="12"/>
      <c r="VE425" s="12"/>
      <c r="VF425" s="12"/>
      <c r="VG425" s="12"/>
      <c r="VH425" s="12"/>
      <c r="VI425" s="12"/>
      <c r="VJ425" s="12"/>
      <c r="VK425" s="12"/>
      <c r="VL425" s="12"/>
      <c r="VM425" s="12"/>
      <c r="VN425" s="12"/>
      <c r="VO425" s="12"/>
      <c r="VP425" s="12"/>
      <c r="VQ425" s="12"/>
      <c r="VR425" s="12"/>
      <c r="VS425" s="12"/>
      <c r="VT425" s="12"/>
      <c r="VU425" s="12"/>
      <c r="VV425" s="12"/>
      <c r="VW425" s="12"/>
      <c r="VX425" s="12"/>
      <c r="VY425" s="12"/>
      <c r="VZ425" s="12"/>
      <c r="WA425" s="12"/>
      <c r="WB425" s="12"/>
      <c r="WC425" s="12"/>
      <c r="WD425" s="12"/>
      <c r="WE425" s="12"/>
      <c r="WF425" s="12"/>
      <c r="WG425" s="12"/>
      <c r="WH425" s="12"/>
      <c r="WI425" s="12"/>
      <c r="WJ425" s="12"/>
      <c r="WK425" s="12"/>
      <c r="WL425" s="12"/>
      <c r="WM425" s="12"/>
      <c r="WN425" s="12"/>
      <c r="WO425" s="12"/>
      <c r="WP425" s="12"/>
      <c r="WQ425" s="12"/>
      <c r="WR425" s="12"/>
      <c r="WS425" s="12"/>
      <c r="WT425" s="12"/>
      <c r="WU425" s="12"/>
      <c r="WV425" s="12"/>
      <c r="WW425" s="12"/>
      <c r="WX425" s="12"/>
      <c r="WY425" s="12"/>
      <c r="WZ425" s="12"/>
      <c r="XA425" s="12"/>
      <c r="XB425" s="12"/>
      <c r="XC425" s="12"/>
      <c r="XD425" s="12"/>
      <c r="XE425" s="12"/>
      <c r="XF425" s="12"/>
      <c r="XG425" s="12"/>
      <c r="XH425" s="12"/>
      <c r="XI425" s="12"/>
      <c r="XJ425" s="12"/>
      <c r="XK425" s="12"/>
      <c r="XL425" s="12"/>
      <c r="XM425" s="12"/>
      <c r="XN425" s="12"/>
      <c r="XO425" s="12"/>
      <c r="XP425" s="12"/>
      <c r="XQ425" s="12"/>
      <c r="XR425" s="12"/>
      <c r="XS425" s="12"/>
      <c r="XT425" s="12"/>
      <c r="XU425" s="12"/>
      <c r="XV425" s="12"/>
      <c r="XW425" s="12"/>
      <c r="XX425" s="12"/>
      <c r="XY425" s="12"/>
      <c r="XZ425" s="12"/>
      <c r="YA425" s="12"/>
      <c r="YB425" s="12"/>
      <c r="YC425" s="12"/>
      <c r="YD425" s="12"/>
      <c r="YE425" s="12"/>
      <c r="YF425" s="12"/>
      <c r="YG425" s="12"/>
      <c r="YH425" s="12"/>
      <c r="YI425" s="12"/>
      <c r="YJ425" s="12"/>
      <c r="YK425" s="12"/>
      <c r="YL425" s="12"/>
      <c r="YM425" s="12"/>
      <c r="YN425" s="12"/>
      <c r="YO425" s="12"/>
      <c r="YP425" s="12"/>
      <c r="YQ425" s="12"/>
      <c r="YR425" s="12"/>
      <c r="YS425" s="12"/>
      <c r="YT425" s="12"/>
      <c r="YU425" s="12"/>
      <c r="YV425" s="12"/>
      <c r="YW425" s="12"/>
      <c r="YX425" s="12"/>
      <c r="YY425" s="12"/>
      <c r="YZ425" s="12"/>
      <c r="ZA425" s="12"/>
      <c r="ZB425" s="12"/>
      <c r="ZC425" s="12"/>
      <c r="ZD425" s="12"/>
      <c r="ZE425" s="12"/>
      <c r="ZF425" s="12"/>
      <c r="ZG425" s="12"/>
      <c r="ZH425" s="12"/>
      <c r="ZI425" s="12"/>
      <c r="ZJ425" s="12"/>
      <c r="ZK425" s="12"/>
      <c r="ZL425" s="12"/>
      <c r="ZM425" s="12"/>
      <c r="ZN425" s="12"/>
      <c r="ZO425" s="12"/>
      <c r="ZP425" s="12"/>
      <c r="ZQ425" s="12"/>
      <c r="ZR425" s="12"/>
      <c r="ZS425" s="12"/>
      <c r="ZT425" s="12"/>
      <c r="ZU425" s="12"/>
      <c r="ZV425" s="12"/>
      <c r="ZW425" s="12"/>
      <c r="ZX425" s="12"/>
      <c r="ZY425" s="12"/>
      <c r="ZZ425" s="12"/>
      <c r="AAA425" s="12"/>
      <c r="AAB425" s="12"/>
      <c r="AAC425" s="12"/>
      <c r="AAD425" s="12"/>
      <c r="AAE425" s="12"/>
      <c r="AAF425" s="12"/>
      <c r="AAG425" s="12"/>
      <c r="AAH425" s="12"/>
      <c r="AAI425" s="12"/>
      <c r="AAJ425" s="12"/>
      <c r="AAK425" s="12"/>
      <c r="AAL425" s="12"/>
      <c r="AAM425" s="12"/>
      <c r="AAN425" s="12"/>
      <c r="AAO425" s="12"/>
      <c r="AAP425" s="12"/>
      <c r="AAQ425" s="12"/>
      <c r="AAR425" s="12"/>
      <c r="AAS425" s="12"/>
      <c r="AAT425" s="12"/>
      <c r="AAU425" s="12"/>
      <c r="AAV425" s="12"/>
      <c r="AAW425" s="12"/>
      <c r="AAX425" s="12"/>
      <c r="AAY425" s="12"/>
      <c r="AAZ425" s="12"/>
      <c r="ABA425" s="12"/>
      <c r="ABB425" s="12"/>
      <c r="ABC425" s="12"/>
      <c r="ABD425" s="12"/>
      <c r="ABE425" s="12"/>
      <c r="ABF425" s="12"/>
      <c r="ABG425" s="12"/>
      <c r="ABH425" s="12"/>
      <c r="ABI425" s="12"/>
      <c r="ABJ425" s="12"/>
      <c r="ABK425" s="12"/>
      <c r="ABL425" s="12"/>
      <c r="ABM425" s="12"/>
      <c r="ABN425" s="12"/>
      <c r="ABO425" s="12"/>
      <c r="ABP425" s="12"/>
      <c r="ABQ425" s="12"/>
      <c r="ABR425" s="12"/>
      <c r="ABS425" s="12"/>
      <c r="ABT425" s="12"/>
      <c r="ABU425" s="12"/>
      <c r="ABV425" s="12"/>
      <c r="ABW425" s="12"/>
      <c r="ABX425" s="12"/>
      <c r="ABY425" s="12"/>
      <c r="ABZ425" s="12"/>
      <c r="ACA425" s="12"/>
      <c r="ACB425" s="12"/>
      <c r="ACC425" s="12"/>
      <c r="ACD425" s="12"/>
      <c r="ACE425" s="12"/>
      <c r="ACF425" s="12"/>
      <c r="ACG425" s="12"/>
      <c r="ACH425" s="12"/>
      <c r="ACI425" s="12"/>
      <c r="ACJ425" s="12"/>
      <c r="ACK425" s="12"/>
      <c r="ACL425" s="12"/>
      <c r="ACM425" s="12"/>
      <c r="ACN425" s="12"/>
      <c r="ACO425" s="12"/>
      <c r="ACP425" s="12"/>
      <c r="ACQ425" s="12"/>
      <c r="ACR425" s="12"/>
      <c r="ACS425" s="12"/>
      <c r="ACT425" s="12"/>
      <c r="ACU425" s="12"/>
      <c r="ACV425" s="12"/>
      <c r="ACW425" s="12"/>
      <c r="ACX425" s="12"/>
      <c r="ACY425" s="12"/>
      <c r="ACZ425" s="12"/>
      <c r="ADA425" s="12"/>
      <c r="ADB425" s="12"/>
      <c r="ADC425" s="12"/>
      <c r="ADD425" s="12"/>
      <c r="ADE425" s="12"/>
      <c r="ADF425" s="12"/>
      <c r="ADG425" s="12"/>
      <c r="ADH425" s="12"/>
      <c r="ADI425" s="12"/>
      <c r="ADJ425" s="12"/>
      <c r="ADK425" s="12"/>
      <c r="ADL425" s="12"/>
      <c r="ADM425" s="12"/>
      <c r="ADN425" s="12"/>
      <c r="ADO425" s="12"/>
      <c r="ADP425" s="12"/>
      <c r="ADQ425" s="12"/>
      <c r="ADR425" s="12"/>
      <c r="ADS425" s="12"/>
      <c r="ADT425" s="12"/>
      <c r="ADU425" s="12"/>
      <c r="ADV425" s="12"/>
      <c r="ADW425" s="12"/>
      <c r="ADX425" s="12"/>
      <c r="ADY425" s="12"/>
      <c r="ADZ425" s="12"/>
    </row>
    <row r="426" spans="1:806" x14ac:dyDescent="0.25">
      <c r="A426" s="14" t="s">
        <v>361</v>
      </c>
      <c r="B426" s="19">
        <v>43582</v>
      </c>
      <c r="C426" s="8" t="str">
        <f>HYPERLINK("https://www.youtube.com/watch?v=9Rd699cDmIw","Finishing the Stern Frames! (TALLY HO EP47)")</f>
        <v>Finishing the Stern Frames! (TALLY HO EP47)</v>
      </c>
      <c r="D426" s="4" t="s">
        <v>362</v>
      </c>
    </row>
    <row r="427" spans="1:806" x14ac:dyDescent="0.25">
      <c r="D427" s="4" t="s">
        <v>816</v>
      </c>
    </row>
    <row r="428" spans="1:806" x14ac:dyDescent="0.25">
      <c r="D428" s="4" t="s">
        <v>817</v>
      </c>
    </row>
    <row r="429" spans="1:806" x14ac:dyDescent="0.25">
      <c r="D429" s="4" t="s">
        <v>818</v>
      </c>
    </row>
    <row r="430" spans="1:806" x14ac:dyDescent="0.25">
      <c r="D430" s="4" t="s">
        <v>363</v>
      </c>
    </row>
    <row r="431" spans="1:806" x14ac:dyDescent="0.25">
      <c r="D431" s="4" t="s">
        <v>364</v>
      </c>
    </row>
    <row r="432" spans="1:806" x14ac:dyDescent="0.25">
      <c r="D432" s="4" t="s">
        <v>365</v>
      </c>
    </row>
    <row r="433" spans="1:806" x14ac:dyDescent="0.25">
      <c r="D433" s="4" t="s">
        <v>366</v>
      </c>
    </row>
    <row r="434" spans="1:806" x14ac:dyDescent="0.25">
      <c r="D434" s="4" t="s">
        <v>819</v>
      </c>
    </row>
    <row r="435" spans="1:806" x14ac:dyDescent="0.25">
      <c r="D435" s="4" t="s">
        <v>820</v>
      </c>
    </row>
    <row r="436" spans="1:806" x14ac:dyDescent="0.25">
      <c r="D436" s="4" t="s">
        <v>367</v>
      </c>
    </row>
    <row r="437" spans="1:806" x14ac:dyDescent="0.25">
      <c r="D437" s="4" t="s">
        <v>368</v>
      </c>
    </row>
    <row r="438" spans="1:806" x14ac:dyDescent="0.25">
      <c r="D438" s="4" t="s">
        <v>369</v>
      </c>
    </row>
    <row r="439" spans="1:806" s="1" customFormat="1" x14ac:dyDescent="0.25">
      <c r="A439" s="7"/>
      <c r="B439" s="20"/>
      <c r="C439" s="5"/>
      <c r="D439" s="5" t="s">
        <v>370</v>
      </c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  <c r="IL439" s="12"/>
      <c r="IM439" s="12"/>
      <c r="IN439" s="12"/>
      <c r="IO439" s="12"/>
      <c r="IP439" s="12"/>
      <c r="IQ439" s="12"/>
      <c r="IR439" s="12"/>
      <c r="IS439" s="12"/>
      <c r="IT439" s="12"/>
      <c r="IU439" s="12"/>
      <c r="IV439" s="12"/>
      <c r="IW439" s="12"/>
      <c r="IX439" s="12"/>
      <c r="IY439" s="12"/>
      <c r="IZ439" s="12"/>
      <c r="JA439" s="12"/>
      <c r="JB439" s="12"/>
      <c r="JC439" s="12"/>
      <c r="JD439" s="12"/>
      <c r="JE439" s="12"/>
      <c r="JF439" s="12"/>
      <c r="JG439" s="12"/>
      <c r="JH439" s="12"/>
      <c r="JI439" s="12"/>
      <c r="JJ439" s="12"/>
      <c r="JK439" s="12"/>
      <c r="JL439" s="12"/>
      <c r="JM439" s="12"/>
      <c r="JN439" s="12"/>
      <c r="JO439" s="12"/>
      <c r="JP439" s="12"/>
      <c r="JQ439" s="12"/>
      <c r="JR439" s="12"/>
      <c r="JS439" s="12"/>
      <c r="JT439" s="12"/>
      <c r="JU439" s="12"/>
      <c r="JV439" s="12"/>
      <c r="JW439" s="12"/>
      <c r="JX439" s="12"/>
      <c r="JY439" s="12"/>
      <c r="JZ439" s="12"/>
      <c r="KA439" s="12"/>
      <c r="KB439" s="12"/>
      <c r="KC439" s="12"/>
      <c r="KD439" s="12"/>
      <c r="KE439" s="12"/>
      <c r="KF439" s="12"/>
      <c r="KG439" s="12"/>
      <c r="KH439" s="12"/>
      <c r="KI439" s="12"/>
      <c r="KJ439" s="12"/>
      <c r="KK439" s="12"/>
      <c r="KL439" s="12"/>
      <c r="KM439" s="12"/>
      <c r="KN439" s="12"/>
      <c r="KO439" s="12"/>
      <c r="KP439" s="12"/>
      <c r="KQ439" s="12"/>
      <c r="KR439" s="12"/>
      <c r="KS439" s="12"/>
      <c r="KT439" s="12"/>
      <c r="KU439" s="12"/>
      <c r="KV439" s="12"/>
      <c r="KW439" s="12"/>
      <c r="KX439" s="12"/>
      <c r="KY439" s="12"/>
      <c r="KZ439" s="12"/>
      <c r="LA439" s="12"/>
      <c r="LB439" s="12"/>
      <c r="LC439" s="12"/>
      <c r="LD439" s="12"/>
      <c r="LE439" s="12"/>
      <c r="LF439" s="12"/>
      <c r="LG439" s="12"/>
      <c r="LH439" s="12"/>
      <c r="LI439" s="12"/>
      <c r="LJ439" s="12"/>
      <c r="LK439" s="12"/>
      <c r="LL439" s="12"/>
      <c r="LM439" s="12"/>
      <c r="LN439" s="12"/>
      <c r="LO439" s="12"/>
      <c r="LP439" s="12"/>
      <c r="LQ439" s="12"/>
      <c r="LR439" s="12"/>
      <c r="LS439" s="12"/>
      <c r="LT439" s="12"/>
      <c r="LU439" s="12"/>
      <c r="LV439" s="12"/>
      <c r="LW439" s="12"/>
      <c r="LX439" s="12"/>
      <c r="LY439" s="12"/>
      <c r="LZ439" s="12"/>
      <c r="MA439" s="12"/>
      <c r="MB439" s="12"/>
      <c r="MC439" s="12"/>
      <c r="MD439" s="12"/>
      <c r="ME439" s="12"/>
      <c r="MF439" s="12"/>
      <c r="MG439" s="12"/>
      <c r="MH439" s="12"/>
      <c r="MI439" s="12"/>
      <c r="MJ439" s="12"/>
      <c r="MK439" s="12"/>
      <c r="ML439" s="12"/>
      <c r="MM439" s="12"/>
      <c r="MN439" s="12"/>
      <c r="MO439" s="12"/>
      <c r="MP439" s="12"/>
      <c r="MQ439" s="12"/>
      <c r="MR439" s="12"/>
      <c r="MS439" s="12"/>
      <c r="MT439" s="12"/>
      <c r="MU439" s="12"/>
      <c r="MV439" s="12"/>
      <c r="MW439" s="12"/>
      <c r="MX439" s="12"/>
      <c r="MY439" s="12"/>
      <c r="MZ439" s="12"/>
      <c r="NA439" s="12"/>
      <c r="NB439" s="12"/>
      <c r="NC439" s="12"/>
      <c r="ND439" s="12"/>
      <c r="NE439" s="12"/>
      <c r="NF439" s="12"/>
      <c r="NG439" s="12"/>
      <c r="NH439" s="12"/>
      <c r="NI439" s="12"/>
      <c r="NJ439" s="12"/>
      <c r="NK439" s="12"/>
      <c r="NL439" s="12"/>
      <c r="NM439" s="12"/>
      <c r="NN439" s="12"/>
      <c r="NO439" s="12"/>
      <c r="NP439" s="12"/>
      <c r="NQ439" s="12"/>
      <c r="NR439" s="12"/>
      <c r="NS439" s="12"/>
      <c r="NT439" s="12"/>
      <c r="NU439" s="12"/>
      <c r="NV439" s="12"/>
      <c r="NW439" s="12"/>
      <c r="NX439" s="12"/>
      <c r="NY439" s="12"/>
      <c r="NZ439" s="12"/>
      <c r="OA439" s="12"/>
      <c r="OB439" s="12"/>
      <c r="OC439" s="12"/>
      <c r="OD439" s="12"/>
      <c r="OE439" s="12"/>
      <c r="OF439" s="12"/>
      <c r="OG439" s="12"/>
      <c r="OH439" s="12"/>
      <c r="OI439" s="12"/>
      <c r="OJ439" s="12"/>
      <c r="OK439" s="12"/>
      <c r="OL439" s="12"/>
      <c r="OM439" s="12"/>
      <c r="ON439" s="12"/>
      <c r="OO439" s="12"/>
      <c r="OP439" s="12"/>
      <c r="OQ439" s="12"/>
      <c r="OR439" s="12"/>
      <c r="OS439" s="12"/>
      <c r="OT439" s="12"/>
      <c r="OU439" s="12"/>
      <c r="OV439" s="12"/>
      <c r="OW439" s="12"/>
      <c r="OX439" s="12"/>
      <c r="OY439" s="12"/>
      <c r="OZ439" s="12"/>
      <c r="PA439" s="12"/>
      <c r="PB439" s="12"/>
      <c r="PC439" s="12"/>
      <c r="PD439" s="12"/>
      <c r="PE439" s="12"/>
      <c r="PF439" s="12"/>
      <c r="PG439" s="12"/>
      <c r="PH439" s="12"/>
      <c r="PI439" s="12"/>
      <c r="PJ439" s="12"/>
      <c r="PK439" s="12"/>
      <c r="PL439" s="12"/>
      <c r="PM439" s="12"/>
      <c r="PN439" s="12"/>
      <c r="PO439" s="12"/>
      <c r="PP439" s="12"/>
      <c r="PQ439" s="12"/>
      <c r="PR439" s="12"/>
      <c r="PS439" s="12"/>
      <c r="PT439" s="12"/>
      <c r="PU439" s="12"/>
      <c r="PV439" s="12"/>
      <c r="PW439" s="12"/>
      <c r="PX439" s="12"/>
      <c r="PY439" s="12"/>
      <c r="PZ439" s="12"/>
      <c r="QA439" s="12"/>
      <c r="QB439" s="12"/>
      <c r="QC439" s="12"/>
      <c r="QD439" s="12"/>
      <c r="QE439" s="12"/>
      <c r="QF439" s="12"/>
      <c r="QG439" s="12"/>
      <c r="QH439" s="12"/>
      <c r="QI439" s="12"/>
      <c r="QJ439" s="12"/>
      <c r="QK439" s="12"/>
      <c r="QL439" s="12"/>
      <c r="QM439" s="12"/>
      <c r="QN439" s="12"/>
      <c r="QO439" s="12"/>
      <c r="QP439" s="12"/>
      <c r="QQ439" s="12"/>
      <c r="QR439" s="12"/>
      <c r="QS439" s="12"/>
      <c r="QT439" s="12"/>
      <c r="QU439" s="12"/>
      <c r="QV439" s="12"/>
      <c r="QW439" s="12"/>
      <c r="QX439" s="12"/>
      <c r="QY439" s="12"/>
      <c r="QZ439" s="12"/>
      <c r="RA439" s="12"/>
      <c r="RB439" s="12"/>
      <c r="RC439" s="12"/>
      <c r="RD439" s="12"/>
      <c r="RE439" s="12"/>
      <c r="RF439" s="12"/>
      <c r="RG439" s="12"/>
      <c r="RH439" s="12"/>
      <c r="RI439" s="12"/>
      <c r="RJ439" s="12"/>
      <c r="RK439" s="12"/>
      <c r="RL439" s="12"/>
      <c r="RM439" s="12"/>
      <c r="RN439" s="12"/>
      <c r="RO439" s="12"/>
      <c r="RP439" s="12"/>
      <c r="RQ439" s="12"/>
      <c r="RR439" s="12"/>
      <c r="RS439" s="12"/>
      <c r="RT439" s="12"/>
      <c r="RU439" s="12"/>
      <c r="RV439" s="12"/>
      <c r="RW439" s="12"/>
      <c r="RX439" s="12"/>
      <c r="RY439" s="12"/>
      <c r="RZ439" s="12"/>
      <c r="SA439" s="12"/>
      <c r="SB439" s="12"/>
      <c r="SC439" s="12"/>
      <c r="SD439" s="12"/>
      <c r="SE439" s="12"/>
      <c r="SF439" s="12"/>
      <c r="SG439" s="12"/>
      <c r="SH439" s="12"/>
      <c r="SI439" s="12"/>
      <c r="SJ439" s="12"/>
      <c r="SK439" s="12"/>
      <c r="SL439" s="12"/>
      <c r="SM439" s="12"/>
      <c r="SN439" s="12"/>
      <c r="SO439" s="12"/>
      <c r="SP439" s="12"/>
      <c r="SQ439" s="12"/>
      <c r="SR439" s="12"/>
      <c r="SS439" s="12"/>
      <c r="ST439" s="12"/>
      <c r="SU439" s="12"/>
      <c r="SV439" s="12"/>
      <c r="SW439" s="12"/>
      <c r="SX439" s="12"/>
      <c r="SY439" s="12"/>
      <c r="SZ439" s="12"/>
      <c r="TA439" s="12"/>
      <c r="TB439" s="12"/>
      <c r="TC439" s="12"/>
      <c r="TD439" s="12"/>
      <c r="TE439" s="12"/>
      <c r="TF439" s="12"/>
      <c r="TG439" s="12"/>
      <c r="TH439" s="12"/>
      <c r="TI439" s="12"/>
      <c r="TJ439" s="12"/>
      <c r="TK439" s="12"/>
      <c r="TL439" s="12"/>
      <c r="TM439" s="12"/>
      <c r="TN439" s="12"/>
      <c r="TO439" s="12"/>
      <c r="TP439" s="12"/>
      <c r="TQ439" s="12"/>
      <c r="TR439" s="12"/>
      <c r="TS439" s="12"/>
      <c r="TT439" s="12"/>
      <c r="TU439" s="12"/>
      <c r="TV439" s="12"/>
      <c r="TW439" s="12"/>
      <c r="TX439" s="12"/>
      <c r="TY439" s="12"/>
      <c r="TZ439" s="12"/>
      <c r="UA439" s="12"/>
      <c r="UB439" s="12"/>
      <c r="UC439" s="12"/>
      <c r="UD439" s="12"/>
      <c r="UE439" s="12"/>
      <c r="UF439" s="12"/>
      <c r="UG439" s="12"/>
      <c r="UH439" s="12"/>
      <c r="UI439" s="12"/>
      <c r="UJ439" s="12"/>
      <c r="UK439" s="12"/>
      <c r="UL439" s="12"/>
      <c r="UM439" s="12"/>
      <c r="UN439" s="12"/>
      <c r="UO439" s="12"/>
      <c r="UP439" s="12"/>
      <c r="UQ439" s="12"/>
      <c r="UR439" s="12"/>
      <c r="US439" s="12"/>
      <c r="UT439" s="12"/>
      <c r="UU439" s="12"/>
      <c r="UV439" s="12"/>
      <c r="UW439" s="12"/>
      <c r="UX439" s="12"/>
      <c r="UY439" s="12"/>
      <c r="UZ439" s="12"/>
      <c r="VA439" s="12"/>
      <c r="VB439" s="12"/>
      <c r="VC439" s="12"/>
      <c r="VD439" s="12"/>
      <c r="VE439" s="12"/>
      <c r="VF439" s="12"/>
      <c r="VG439" s="12"/>
      <c r="VH439" s="12"/>
      <c r="VI439" s="12"/>
      <c r="VJ439" s="12"/>
      <c r="VK439" s="12"/>
      <c r="VL439" s="12"/>
      <c r="VM439" s="12"/>
      <c r="VN439" s="12"/>
      <c r="VO439" s="12"/>
      <c r="VP439" s="12"/>
      <c r="VQ439" s="12"/>
      <c r="VR439" s="12"/>
      <c r="VS439" s="12"/>
      <c r="VT439" s="12"/>
      <c r="VU439" s="12"/>
      <c r="VV439" s="12"/>
      <c r="VW439" s="12"/>
      <c r="VX439" s="12"/>
      <c r="VY439" s="12"/>
      <c r="VZ439" s="12"/>
      <c r="WA439" s="12"/>
      <c r="WB439" s="12"/>
      <c r="WC439" s="12"/>
      <c r="WD439" s="12"/>
      <c r="WE439" s="12"/>
      <c r="WF439" s="12"/>
      <c r="WG439" s="12"/>
      <c r="WH439" s="12"/>
      <c r="WI439" s="12"/>
      <c r="WJ439" s="12"/>
      <c r="WK439" s="12"/>
      <c r="WL439" s="12"/>
      <c r="WM439" s="12"/>
      <c r="WN439" s="12"/>
      <c r="WO439" s="12"/>
      <c r="WP439" s="12"/>
      <c r="WQ439" s="12"/>
      <c r="WR439" s="12"/>
      <c r="WS439" s="12"/>
      <c r="WT439" s="12"/>
      <c r="WU439" s="12"/>
      <c r="WV439" s="12"/>
      <c r="WW439" s="12"/>
      <c r="WX439" s="12"/>
      <c r="WY439" s="12"/>
      <c r="WZ439" s="12"/>
      <c r="XA439" s="12"/>
      <c r="XB439" s="12"/>
      <c r="XC439" s="12"/>
      <c r="XD439" s="12"/>
      <c r="XE439" s="12"/>
      <c r="XF439" s="12"/>
      <c r="XG439" s="12"/>
      <c r="XH439" s="12"/>
      <c r="XI439" s="12"/>
      <c r="XJ439" s="12"/>
      <c r="XK439" s="12"/>
      <c r="XL439" s="12"/>
      <c r="XM439" s="12"/>
      <c r="XN439" s="12"/>
      <c r="XO439" s="12"/>
      <c r="XP439" s="12"/>
      <c r="XQ439" s="12"/>
      <c r="XR439" s="12"/>
      <c r="XS439" s="12"/>
      <c r="XT439" s="12"/>
      <c r="XU439" s="12"/>
      <c r="XV439" s="12"/>
      <c r="XW439" s="12"/>
      <c r="XX439" s="12"/>
      <c r="XY439" s="12"/>
      <c r="XZ439" s="12"/>
      <c r="YA439" s="12"/>
      <c r="YB439" s="12"/>
      <c r="YC439" s="12"/>
      <c r="YD439" s="12"/>
      <c r="YE439" s="12"/>
      <c r="YF439" s="12"/>
      <c r="YG439" s="12"/>
      <c r="YH439" s="12"/>
      <c r="YI439" s="12"/>
      <c r="YJ439" s="12"/>
      <c r="YK439" s="12"/>
      <c r="YL439" s="12"/>
      <c r="YM439" s="12"/>
      <c r="YN439" s="12"/>
      <c r="YO439" s="12"/>
      <c r="YP439" s="12"/>
      <c r="YQ439" s="12"/>
      <c r="YR439" s="12"/>
      <c r="YS439" s="12"/>
      <c r="YT439" s="12"/>
      <c r="YU439" s="12"/>
      <c r="YV439" s="12"/>
      <c r="YW439" s="12"/>
      <c r="YX439" s="12"/>
      <c r="YY439" s="12"/>
      <c r="YZ439" s="12"/>
      <c r="ZA439" s="12"/>
      <c r="ZB439" s="12"/>
      <c r="ZC439" s="12"/>
      <c r="ZD439" s="12"/>
      <c r="ZE439" s="12"/>
      <c r="ZF439" s="12"/>
      <c r="ZG439" s="12"/>
      <c r="ZH439" s="12"/>
      <c r="ZI439" s="12"/>
      <c r="ZJ439" s="12"/>
      <c r="ZK439" s="12"/>
      <c r="ZL439" s="12"/>
      <c r="ZM439" s="12"/>
      <c r="ZN439" s="12"/>
      <c r="ZO439" s="12"/>
      <c r="ZP439" s="12"/>
      <c r="ZQ439" s="12"/>
      <c r="ZR439" s="12"/>
      <c r="ZS439" s="12"/>
      <c r="ZT439" s="12"/>
      <c r="ZU439" s="12"/>
      <c r="ZV439" s="12"/>
      <c r="ZW439" s="12"/>
      <c r="ZX439" s="12"/>
      <c r="ZY439" s="12"/>
      <c r="ZZ439" s="12"/>
      <c r="AAA439" s="12"/>
      <c r="AAB439" s="12"/>
      <c r="AAC439" s="12"/>
      <c r="AAD439" s="12"/>
      <c r="AAE439" s="12"/>
      <c r="AAF439" s="12"/>
      <c r="AAG439" s="12"/>
      <c r="AAH439" s="12"/>
      <c r="AAI439" s="12"/>
      <c r="AAJ439" s="12"/>
      <c r="AAK439" s="12"/>
      <c r="AAL439" s="12"/>
      <c r="AAM439" s="12"/>
      <c r="AAN439" s="12"/>
      <c r="AAO439" s="12"/>
      <c r="AAP439" s="12"/>
      <c r="AAQ439" s="12"/>
      <c r="AAR439" s="12"/>
      <c r="AAS439" s="12"/>
      <c r="AAT439" s="12"/>
      <c r="AAU439" s="12"/>
      <c r="AAV439" s="12"/>
      <c r="AAW439" s="12"/>
      <c r="AAX439" s="12"/>
      <c r="AAY439" s="12"/>
      <c r="AAZ439" s="12"/>
      <c r="ABA439" s="12"/>
      <c r="ABB439" s="12"/>
      <c r="ABC439" s="12"/>
      <c r="ABD439" s="12"/>
      <c r="ABE439" s="12"/>
      <c r="ABF439" s="12"/>
      <c r="ABG439" s="12"/>
      <c r="ABH439" s="12"/>
      <c r="ABI439" s="12"/>
      <c r="ABJ439" s="12"/>
      <c r="ABK439" s="12"/>
      <c r="ABL439" s="12"/>
      <c r="ABM439" s="12"/>
      <c r="ABN439" s="12"/>
      <c r="ABO439" s="12"/>
      <c r="ABP439" s="12"/>
      <c r="ABQ439" s="12"/>
      <c r="ABR439" s="12"/>
      <c r="ABS439" s="12"/>
      <c r="ABT439" s="12"/>
      <c r="ABU439" s="12"/>
      <c r="ABV439" s="12"/>
      <c r="ABW439" s="12"/>
      <c r="ABX439" s="12"/>
      <c r="ABY439" s="12"/>
      <c r="ABZ439" s="12"/>
      <c r="ACA439" s="12"/>
      <c r="ACB439" s="12"/>
      <c r="ACC439" s="12"/>
      <c r="ACD439" s="12"/>
      <c r="ACE439" s="12"/>
      <c r="ACF439" s="12"/>
      <c r="ACG439" s="12"/>
      <c r="ACH439" s="12"/>
      <c r="ACI439" s="12"/>
      <c r="ACJ439" s="12"/>
      <c r="ACK439" s="12"/>
      <c r="ACL439" s="12"/>
      <c r="ACM439" s="12"/>
      <c r="ACN439" s="12"/>
      <c r="ACO439" s="12"/>
      <c r="ACP439" s="12"/>
      <c r="ACQ439" s="12"/>
      <c r="ACR439" s="12"/>
      <c r="ACS439" s="12"/>
      <c r="ACT439" s="12"/>
      <c r="ACU439" s="12"/>
      <c r="ACV439" s="12"/>
      <c r="ACW439" s="12"/>
      <c r="ACX439" s="12"/>
      <c r="ACY439" s="12"/>
      <c r="ACZ439" s="12"/>
      <c r="ADA439" s="12"/>
      <c r="ADB439" s="12"/>
      <c r="ADC439" s="12"/>
      <c r="ADD439" s="12"/>
      <c r="ADE439" s="12"/>
      <c r="ADF439" s="12"/>
      <c r="ADG439" s="12"/>
      <c r="ADH439" s="12"/>
      <c r="ADI439" s="12"/>
      <c r="ADJ439" s="12"/>
      <c r="ADK439" s="12"/>
      <c r="ADL439" s="12"/>
      <c r="ADM439" s="12"/>
      <c r="ADN439" s="12"/>
      <c r="ADO439" s="12"/>
      <c r="ADP439" s="12"/>
      <c r="ADQ439" s="12"/>
      <c r="ADR439" s="12"/>
      <c r="ADS439" s="12"/>
      <c r="ADT439" s="12"/>
      <c r="ADU439" s="12"/>
      <c r="ADV439" s="12"/>
      <c r="ADW439" s="12"/>
      <c r="ADX439" s="12"/>
      <c r="ADY439" s="12"/>
      <c r="ADZ439" s="12"/>
    </row>
    <row r="440" spans="1:806" x14ac:dyDescent="0.25">
      <c r="A440" s="14" t="s">
        <v>375</v>
      </c>
      <c r="B440" s="19">
        <v>43603</v>
      </c>
      <c r="C440" s="8" t="str">
        <f>HYPERLINK("https://www.youtube.com/watch?v=pBzVc1OuTJU","History of Tally Ho (RORC presentation / Ep.48(Pt1)")</f>
        <v>History of Tally Ho (RORC presentation / Ep.48(Pt1)</v>
      </c>
      <c r="D440" s="4" t="s">
        <v>371</v>
      </c>
    </row>
    <row r="441" spans="1:806" x14ac:dyDescent="0.25">
      <c r="D441" s="8" t="str">
        <f>HYPERLINK("http://www.rorc.org/","RORC")</f>
        <v>RORC</v>
      </c>
    </row>
    <row r="442" spans="1:806" x14ac:dyDescent="0.25">
      <c r="D442" s="8" t="str">
        <f>HYPERLINK("https://en.wikipedia.org/wiki/Fastnet_Race","Fastnet Race")</f>
        <v>Fastnet Race</v>
      </c>
    </row>
    <row r="443" spans="1:806" x14ac:dyDescent="0.25">
      <c r="D443" s="4" t="s">
        <v>372</v>
      </c>
    </row>
    <row r="444" spans="1:806" s="1" customFormat="1" x14ac:dyDescent="0.25">
      <c r="A444" s="7"/>
      <c r="B444" s="20"/>
      <c r="C444" s="5"/>
      <c r="D444" s="5" t="s">
        <v>373</v>
      </c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  <c r="IF444" s="12"/>
      <c r="IG444" s="12"/>
      <c r="IH444" s="12"/>
      <c r="II444" s="12"/>
      <c r="IJ444" s="12"/>
      <c r="IK444" s="12"/>
      <c r="IL444" s="12"/>
      <c r="IM444" s="12"/>
      <c r="IN444" s="12"/>
      <c r="IO444" s="12"/>
      <c r="IP444" s="12"/>
      <c r="IQ444" s="12"/>
      <c r="IR444" s="12"/>
      <c r="IS444" s="12"/>
      <c r="IT444" s="12"/>
      <c r="IU444" s="12"/>
      <c r="IV444" s="12"/>
      <c r="IW444" s="12"/>
      <c r="IX444" s="12"/>
      <c r="IY444" s="12"/>
      <c r="IZ444" s="12"/>
      <c r="JA444" s="12"/>
      <c r="JB444" s="12"/>
      <c r="JC444" s="12"/>
      <c r="JD444" s="12"/>
      <c r="JE444" s="12"/>
      <c r="JF444" s="12"/>
      <c r="JG444" s="12"/>
      <c r="JH444" s="12"/>
      <c r="JI444" s="12"/>
      <c r="JJ444" s="12"/>
      <c r="JK444" s="12"/>
      <c r="JL444" s="12"/>
      <c r="JM444" s="12"/>
      <c r="JN444" s="12"/>
      <c r="JO444" s="12"/>
      <c r="JP444" s="12"/>
      <c r="JQ444" s="12"/>
      <c r="JR444" s="12"/>
      <c r="JS444" s="12"/>
      <c r="JT444" s="12"/>
      <c r="JU444" s="12"/>
      <c r="JV444" s="12"/>
      <c r="JW444" s="12"/>
      <c r="JX444" s="12"/>
      <c r="JY444" s="12"/>
      <c r="JZ444" s="12"/>
      <c r="KA444" s="12"/>
      <c r="KB444" s="12"/>
      <c r="KC444" s="12"/>
      <c r="KD444" s="12"/>
      <c r="KE444" s="12"/>
      <c r="KF444" s="12"/>
      <c r="KG444" s="12"/>
      <c r="KH444" s="12"/>
      <c r="KI444" s="12"/>
      <c r="KJ444" s="12"/>
      <c r="KK444" s="12"/>
      <c r="KL444" s="12"/>
      <c r="KM444" s="12"/>
      <c r="KN444" s="12"/>
      <c r="KO444" s="12"/>
      <c r="KP444" s="12"/>
      <c r="KQ444" s="12"/>
      <c r="KR444" s="12"/>
      <c r="KS444" s="12"/>
      <c r="KT444" s="12"/>
      <c r="KU444" s="12"/>
      <c r="KV444" s="12"/>
      <c r="KW444" s="12"/>
      <c r="KX444" s="12"/>
      <c r="KY444" s="12"/>
      <c r="KZ444" s="12"/>
      <c r="LA444" s="12"/>
      <c r="LB444" s="12"/>
      <c r="LC444" s="12"/>
      <c r="LD444" s="12"/>
      <c r="LE444" s="12"/>
      <c r="LF444" s="12"/>
      <c r="LG444" s="12"/>
      <c r="LH444" s="12"/>
      <c r="LI444" s="12"/>
      <c r="LJ444" s="12"/>
      <c r="LK444" s="12"/>
      <c r="LL444" s="12"/>
      <c r="LM444" s="12"/>
      <c r="LN444" s="12"/>
      <c r="LO444" s="12"/>
      <c r="LP444" s="12"/>
      <c r="LQ444" s="12"/>
      <c r="LR444" s="12"/>
      <c r="LS444" s="12"/>
      <c r="LT444" s="12"/>
      <c r="LU444" s="12"/>
      <c r="LV444" s="12"/>
      <c r="LW444" s="12"/>
      <c r="LX444" s="12"/>
      <c r="LY444" s="12"/>
      <c r="LZ444" s="12"/>
      <c r="MA444" s="12"/>
      <c r="MB444" s="12"/>
      <c r="MC444" s="12"/>
      <c r="MD444" s="12"/>
      <c r="ME444" s="12"/>
      <c r="MF444" s="12"/>
      <c r="MG444" s="12"/>
      <c r="MH444" s="12"/>
      <c r="MI444" s="12"/>
      <c r="MJ444" s="12"/>
      <c r="MK444" s="12"/>
      <c r="ML444" s="12"/>
      <c r="MM444" s="12"/>
      <c r="MN444" s="12"/>
      <c r="MO444" s="12"/>
      <c r="MP444" s="12"/>
      <c r="MQ444" s="12"/>
      <c r="MR444" s="12"/>
      <c r="MS444" s="12"/>
      <c r="MT444" s="12"/>
      <c r="MU444" s="12"/>
      <c r="MV444" s="12"/>
      <c r="MW444" s="12"/>
      <c r="MX444" s="12"/>
      <c r="MY444" s="12"/>
      <c r="MZ444" s="12"/>
      <c r="NA444" s="12"/>
      <c r="NB444" s="12"/>
      <c r="NC444" s="12"/>
      <c r="ND444" s="12"/>
      <c r="NE444" s="12"/>
      <c r="NF444" s="12"/>
      <c r="NG444" s="12"/>
      <c r="NH444" s="12"/>
      <c r="NI444" s="12"/>
      <c r="NJ444" s="12"/>
      <c r="NK444" s="12"/>
      <c r="NL444" s="12"/>
      <c r="NM444" s="12"/>
      <c r="NN444" s="12"/>
      <c r="NO444" s="12"/>
      <c r="NP444" s="12"/>
      <c r="NQ444" s="12"/>
      <c r="NR444" s="12"/>
      <c r="NS444" s="12"/>
      <c r="NT444" s="12"/>
      <c r="NU444" s="12"/>
      <c r="NV444" s="12"/>
      <c r="NW444" s="12"/>
      <c r="NX444" s="12"/>
      <c r="NY444" s="12"/>
      <c r="NZ444" s="12"/>
      <c r="OA444" s="12"/>
      <c r="OB444" s="12"/>
      <c r="OC444" s="12"/>
      <c r="OD444" s="12"/>
      <c r="OE444" s="12"/>
      <c r="OF444" s="12"/>
      <c r="OG444" s="12"/>
      <c r="OH444" s="12"/>
      <c r="OI444" s="12"/>
      <c r="OJ444" s="12"/>
      <c r="OK444" s="12"/>
      <c r="OL444" s="12"/>
      <c r="OM444" s="12"/>
      <c r="ON444" s="12"/>
      <c r="OO444" s="12"/>
      <c r="OP444" s="12"/>
      <c r="OQ444" s="12"/>
      <c r="OR444" s="12"/>
      <c r="OS444" s="12"/>
      <c r="OT444" s="12"/>
      <c r="OU444" s="12"/>
      <c r="OV444" s="12"/>
      <c r="OW444" s="12"/>
      <c r="OX444" s="12"/>
      <c r="OY444" s="12"/>
      <c r="OZ444" s="12"/>
      <c r="PA444" s="12"/>
      <c r="PB444" s="12"/>
      <c r="PC444" s="12"/>
      <c r="PD444" s="12"/>
      <c r="PE444" s="12"/>
      <c r="PF444" s="12"/>
      <c r="PG444" s="12"/>
      <c r="PH444" s="12"/>
      <c r="PI444" s="12"/>
      <c r="PJ444" s="12"/>
      <c r="PK444" s="12"/>
      <c r="PL444" s="12"/>
      <c r="PM444" s="12"/>
      <c r="PN444" s="12"/>
      <c r="PO444" s="12"/>
      <c r="PP444" s="12"/>
      <c r="PQ444" s="12"/>
      <c r="PR444" s="12"/>
      <c r="PS444" s="12"/>
      <c r="PT444" s="12"/>
      <c r="PU444" s="12"/>
      <c r="PV444" s="12"/>
      <c r="PW444" s="12"/>
      <c r="PX444" s="12"/>
      <c r="PY444" s="12"/>
      <c r="PZ444" s="12"/>
      <c r="QA444" s="12"/>
      <c r="QB444" s="12"/>
      <c r="QC444" s="12"/>
      <c r="QD444" s="12"/>
      <c r="QE444" s="12"/>
      <c r="QF444" s="12"/>
      <c r="QG444" s="12"/>
      <c r="QH444" s="12"/>
      <c r="QI444" s="12"/>
      <c r="QJ444" s="12"/>
      <c r="QK444" s="12"/>
      <c r="QL444" s="12"/>
      <c r="QM444" s="12"/>
      <c r="QN444" s="12"/>
      <c r="QO444" s="12"/>
      <c r="QP444" s="12"/>
      <c r="QQ444" s="12"/>
      <c r="QR444" s="12"/>
      <c r="QS444" s="12"/>
      <c r="QT444" s="12"/>
      <c r="QU444" s="12"/>
      <c r="QV444" s="12"/>
      <c r="QW444" s="12"/>
      <c r="QX444" s="12"/>
      <c r="QY444" s="12"/>
      <c r="QZ444" s="12"/>
      <c r="RA444" s="12"/>
      <c r="RB444" s="12"/>
      <c r="RC444" s="12"/>
      <c r="RD444" s="12"/>
      <c r="RE444" s="12"/>
      <c r="RF444" s="12"/>
      <c r="RG444" s="12"/>
      <c r="RH444" s="12"/>
      <c r="RI444" s="12"/>
      <c r="RJ444" s="12"/>
      <c r="RK444" s="12"/>
      <c r="RL444" s="12"/>
      <c r="RM444" s="12"/>
      <c r="RN444" s="12"/>
      <c r="RO444" s="12"/>
      <c r="RP444" s="12"/>
      <c r="RQ444" s="12"/>
      <c r="RR444" s="12"/>
      <c r="RS444" s="12"/>
      <c r="RT444" s="12"/>
      <c r="RU444" s="12"/>
      <c r="RV444" s="12"/>
      <c r="RW444" s="12"/>
      <c r="RX444" s="12"/>
      <c r="RY444" s="12"/>
      <c r="RZ444" s="12"/>
      <c r="SA444" s="12"/>
      <c r="SB444" s="12"/>
      <c r="SC444" s="12"/>
      <c r="SD444" s="12"/>
      <c r="SE444" s="12"/>
      <c r="SF444" s="12"/>
      <c r="SG444" s="12"/>
      <c r="SH444" s="12"/>
      <c r="SI444" s="12"/>
      <c r="SJ444" s="12"/>
      <c r="SK444" s="12"/>
      <c r="SL444" s="12"/>
      <c r="SM444" s="12"/>
      <c r="SN444" s="12"/>
      <c r="SO444" s="12"/>
      <c r="SP444" s="12"/>
      <c r="SQ444" s="12"/>
      <c r="SR444" s="12"/>
      <c r="SS444" s="12"/>
      <c r="ST444" s="12"/>
      <c r="SU444" s="12"/>
      <c r="SV444" s="12"/>
      <c r="SW444" s="12"/>
      <c r="SX444" s="12"/>
      <c r="SY444" s="12"/>
      <c r="SZ444" s="12"/>
      <c r="TA444" s="12"/>
      <c r="TB444" s="12"/>
      <c r="TC444" s="12"/>
      <c r="TD444" s="12"/>
      <c r="TE444" s="12"/>
      <c r="TF444" s="12"/>
      <c r="TG444" s="12"/>
      <c r="TH444" s="12"/>
      <c r="TI444" s="12"/>
      <c r="TJ444" s="12"/>
      <c r="TK444" s="12"/>
      <c r="TL444" s="12"/>
      <c r="TM444" s="12"/>
      <c r="TN444" s="12"/>
      <c r="TO444" s="12"/>
      <c r="TP444" s="12"/>
      <c r="TQ444" s="12"/>
      <c r="TR444" s="12"/>
      <c r="TS444" s="12"/>
      <c r="TT444" s="12"/>
      <c r="TU444" s="12"/>
      <c r="TV444" s="12"/>
      <c r="TW444" s="12"/>
      <c r="TX444" s="12"/>
      <c r="TY444" s="12"/>
      <c r="TZ444" s="12"/>
      <c r="UA444" s="12"/>
      <c r="UB444" s="12"/>
      <c r="UC444" s="12"/>
      <c r="UD444" s="12"/>
      <c r="UE444" s="12"/>
      <c r="UF444" s="12"/>
      <c r="UG444" s="12"/>
      <c r="UH444" s="12"/>
      <c r="UI444" s="12"/>
      <c r="UJ444" s="12"/>
      <c r="UK444" s="12"/>
      <c r="UL444" s="12"/>
      <c r="UM444" s="12"/>
      <c r="UN444" s="12"/>
      <c r="UO444" s="12"/>
      <c r="UP444" s="12"/>
      <c r="UQ444" s="12"/>
      <c r="UR444" s="12"/>
      <c r="US444" s="12"/>
      <c r="UT444" s="12"/>
      <c r="UU444" s="12"/>
      <c r="UV444" s="12"/>
      <c r="UW444" s="12"/>
      <c r="UX444" s="12"/>
      <c r="UY444" s="12"/>
      <c r="UZ444" s="12"/>
      <c r="VA444" s="12"/>
      <c r="VB444" s="12"/>
      <c r="VC444" s="12"/>
      <c r="VD444" s="12"/>
      <c r="VE444" s="12"/>
      <c r="VF444" s="12"/>
      <c r="VG444" s="12"/>
      <c r="VH444" s="12"/>
      <c r="VI444" s="12"/>
      <c r="VJ444" s="12"/>
      <c r="VK444" s="12"/>
      <c r="VL444" s="12"/>
      <c r="VM444" s="12"/>
      <c r="VN444" s="12"/>
      <c r="VO444" s="12"/>
      <c r="VP444" s="12"/>
      <c r="VQ444" s="12"/>
      <c r="VR444" s="12"/>
      <c r="VS444" s="12"/>
      <c r="VT444" s="12"/>
      <c r="VU444" s="12"/>
      <c r="VV444" s="12"/>
      <c r="VW444" s="12"/>
      <c r="VX444" s="12"/>
      <c r="VY444" s="12"/>
      <c r="VZ444" s="12"/>
      <c r="WA444" s="12"/>
      <c r="WB444" s="12"/>
      <c r="WC444" s="12"/>
      <c r="WD444" s="12"/>
      <c r="WE444" s="12"/>
      <c r="WF444" s="12"/>
      <c r="WG444" s="12"/>
      <c r="WH444" s="12"/>
      <c r="WI444" s="12"/>
      <c r="WJ444" s="12"/>
      <c r="WK444" s="12"/>
      <c r="WL444" s="12"/>
      <c r="WM444" s="12"/>
      <c r="WN444" s="12"/>
      <c r="WO444" s="12"/>
      <c r="WP444" s="12"/>
      <c r="WQ444" s="12"/>
      <c r="WR444" s="12"/>
      <c r="WS444" s="12"/>
      <c r="WT444" s="12"/>
      <c r="WU444" s="12"/>
      <c r="WV444" s="12"/>
      <c r="WW444" s="12"/>
      <c r="WX444" s="12"/>
      <c r="WY444" s="12"/>
      <c r="WZ444" s="12"/>
      <c r="XA444" s="12"/>
      <c r="XB444" s="12"/>
      <c r="XC444" s="12"/>
      <c r="XD444" s="12"/>
      <c r="XE444" s="12"/>
      <c r="XF444" s="12"/>
      <c r="XG444" s="12"/>
      <c r="XH444" s="12"/>
      <c r="XI444" s="12"/>
      <c r="XJ444" s="12"/>
      <c r="XK444" s="12"/>
      <c r="XL444" s="12"/>
      <c r="XM444" s="12"/>
      <c r="XN444" s="12"/>
      <c r="XO444" s="12"/>
      <c r="XP444" s="12"/>
      <c r="XQ444" s="12"/>
      <c r="XR444" s="12"/>
      <c r="XS444" s="12"/>
      <c r="XT444" s="12"/>
      <c r="XU444" s="12"/>
      <c r="XV444" s="12"/>
      <c r="XW444" s="12"/>
      <c r="XX444" s="12"/>
      <c r="XY444" s="12"/>
      <c r="XZ444" s="12"/>
      <c r="YA444" s="12"/>
      <c r="YB444" s="12"/>
      <c r="YC444" s="12"/>
      <c r="YD444" s="12"/>
      <c r="YE444" s="12"/>
      <c r="YF444" s="12"/>
      <c r="YG444" s="12"/>
      <c r="YH444" s="12"/>
      <c r="YI444" s="12"/>
      <c r="YJ444" s="12"/>
      <c r="YK444" s="12"/>
      <c r="YL444" s="12"/>
      <c r="YM444" s="12"/>
      <c r="YN444" s="12"/>
      <c r="YO444" s="12"/>
      <c r="YP444" s="12"/>
      <c r="YQ444" s="12"/>
      <c r="YR444" s="12"/>
      <c r="YS444" s="12"/>
      <c r="YT444" s="12"/>
      <c r="YU444" s="12"/>
      <c r="YV444" s="12"/>
      <c r="YW444" s="12"/>
      <c r="YX444" s="12"/>
      <c r="YY444" s="12"/>
      <c r="YZ444" s="12"/>
      <c r="ZA444" s="12"/>
      <c r="ZB444" s="12"/>
      <c r="ZC444" s="12"/>
      <c r="ZD444" s="12"/>
      <c r="ZE444" s="12"/>
      <c r="ZF444" s="12"/>
      <c r="ZG444" s="12"/>
      <c r="ZH444" s="12"/>
      <c r="ZI444" s="12"/>
      <c r="ZJ444" s="12"/>
      <c r="ZK444" s="12"/>
      <c r="ZL444" s="12"/>
      <c r="ZM444" s="12"/>
      <c r="ZN444" s="12"/>
      <c r="ZO444" s="12"/>
      <c r="ZP444" s="12"/>
      <c r="ZQ444" s="12"/>
      <c r="ZR444" s="12"/>
      <c r="ZS444" s="12"/>
      <c r="ZT444" s="12"/>
      <c r="ZU444" s="12"/>
      <c r="ZV444" s="12"/>
      <c r="ZW444" s="12"/>
      <c r="ZX444" s="12"/>
      <c r="ZY444" s="12"/>
      <c r="ZZ444" s="12"/>
      <c r="AAA444" s="12"/>
      <c r="AAB444" s="12"/>
      <c r="AAC444" s="12"/>
      <c r="AAD444" s="12"/>
      <c r="AAE444" s="12"/>
      <c r="AAF444" s="12"/>
      <c r="AAG444" s="12"/>
      <c r="AAH444" s="12"/>
      <c r="AAI444" s="12"/>
      <c r="AAJ444" s="12"/>
      <c r="AAK444" s="12"/>
      <c r="AAL444" s="12"/>
      <c r="AAM444" s="12"/>
      <c r="AAN444" s="12"/>
      <c r="AAO444" s="12"/>
      <c r="AAP444" s="12"/>
      <c r="AAQ444" s="12"/>
      <c r="AAR444" s="12"/>
      <c r="AAS444" s="12"/>
      <c r="AAT444" s="12"/>
      <c r="AAU444" s="12"/>
      <c r="AAV444" s="12"/>
      <c r="AAW444" s="12"/>
      <c r="AAX444" s="12"/>
      <c r="AAY444" s="12"/>
      <c r="AAZ444" s="12"/>
      <c r="ABA444" s="12"/>
      <c r="ABB444" s="12"/>
      <c r="ABC444" s="12"/>
      <c r="ABD444" s="12"/>
      <c r="ABE444" s="12"/>
      <c r="ABF444" s="12"/>
      <c r="ABG444" s="12"/>
      <c r="ABH444" s="12"/>
      <c r="ABI444" s="12"/>
      <c r="ABJ444" s="12"/>
      <c r="ABK444" s="12"/>
      <c r="ABL444" s="12"/>
      <c r="ABM444" s="12"/>
      <c r="ABN444" s="12"/>
      <c r="ABO444" s="12"/>
      <c r="ABP444" s="12"/>
      <c r="ABQ444" s="12"/>
      <c r="ABR444" s="12"/>
      <c r="ABS444" s="12"/>
      <c r="ABT444" s="12"/>
      <c r="ABU444" s="12"/>
      <c r="ABV444" s="12"/>
      <c r="ABW444" s="12"/>
      <c r="ABX444" s="12"/>
      <c r="ABY444" s="12"/>
      <c r="ABZ444" s="12"/>
      <c r="ACA444" s="12"/>
      <c r="ACB444" s="12"/>
      <c r="ACC444" s="12"/>
      <c r="ACD444" s="12"/>
      <c r="ACE444" s="12"/>
      <c r="ACF444" s="12"/>
      <c r="ACG444" s="12"/>
      <c r="ACH444" s="12"/>
      <c r="ACI444" s="12"/>
      <c r="ACJ444" s="12"/>
      <c r="ACK444" s="12"/>
      <c r="ACL444" s="12"/>
      <c r="ACM444" s="12"/>
      <c r="ACN444" s="12"/>
      <c r="ACO444" s="12"/>
      <c r="ACP444" s="12"/>
      <c r="ACQ444" s="12"/>
      <c r="ACR444" s="12"/>
      <c r="ACS444" s="12"/>
      <c r="ACT444" s="12"/>
      <c r="ACU444" s="12"/>
      <c r="ACV444" s="12"/>
      <c r="ACW444" s="12"/>
      <c r="ACX444" s="12"/>
      <c r="ACY444" s="12"/>
      <c r="ACZ444" s="12"/>
      <c r="ADA444" s="12"/>
      <c r="ADB444" s="12"/>
      <c r="ADC444" s="12"/>
      <c r="ADD444" s="12"/>
      <c r="ADE444" s="12"/>
      <c r="ADF444" s="12"/>
      <c r="ADG444" s="12"/>
      <c r="ADH444" s="12"/>
      <c r="ADI444" s="12"/>
      <c r="ADJ444" s="12"/>
      <c r="ADK444" s="12"/>
      <c r="ADL444" s="12"/>
      <c r="ADM444" s="12"/>
      <c r="ADN444" s="12"/>
      <c r="ADO444" s="12"/>
      <c r="ADP444" s="12"/>
      <c r="ADQ444" s="12"/>
      <c r="ADR444" s="12"/>
      <c r="ADS444" s="12"/>
      <c r="ADT444" s="12"/>
      <c r="ADU444" s="12"/>
      <c r="ADV444" s="12"/>
      <c r="ADW444" s="12"/>
      <c r="ADX444" s="12"/>
      <c r="ADY444" s="12"/>
      <c r="ADZ444" s="12"/>
    </row>
    <row r="445" spans="1:806" s="11" customFormat="1" x14ac:dyDescent="0.25">
      <c r="A445" s="10" t="s">
        <v>376</v>
      </c>
      <c r="B445" s="21">
        <v>43610</v>
      </c>
      <c r="C445" s="34" t="str">
        <f>HYPERLINK("https://www.youtube.com/watch?v=KmoriWFU-VU","Leo's Story (RORC/ TALLY HO EP48-Pt2)")</f>
        <v>Leo's Story (RORC/ TALLY HO EP48-Pt2)</v>
      </c>
      <c r="D445" s="2" t="s">
        <v>389</v>
      </c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  <c r="IF445" s="12"/>
      <c r="IG445" s="12"/>
      <c r="IH445" s="12"/>
      <c r="II445" s="12"/>
      <c r="IJ445" s="12"/>
      <c r="IK445" s="12"/>
      <c r="IL445" s="12"/>
      <c r="IM445" s="12"/>
      <c r="IN445" s="12"/>
      <c r="IO445" s="12"/>
      <c r="IP445" s="12"/>
      <c r="IQ445" s="12"/>
      <c r="IR445" s="12"/>
      <c r="IS445" s="12"/>
      <c r="IT445" s="12"/>
      <c r="IU445" s="12"/>
      <c r="IV445" s="12"/>
      <c r="IW445" s="12"/>
      <c r="IX445" s="12"/>
      <c r="IY445" s="12"/>
      <c r="IZ445" s="12"/>
      <c r="JA445" s="12"/>
      <c r="JB445" s="12"/>
      <c r="JC445" s="12"/>
      <c r="JD445" s="12"/>
      <c r="JE445" s="12"/>
      <c r="JF445" s="12"/>
      <c r="JG445" s="12"/>
      <c r="JH445" s="12"/>
      <c r="JI445" s="12"/>
      <c r="JJ445" s="12"/>
      <c r="JK445" s="12"/>
      <c r="JL445" s="12"/>
      <c r="JM445" s="12"/>
      <c r="JN445" s="12"/>
      <c r="JO445" s="12"/>
      <c r="JP445" s="12"/>
      <c r="JQ445" s="12"/>
      <c r="JR445" s="12"/>
      <c r="JS445" s="12"/>
      <c r="JT445" s="12"/>
      <c r="JU445" s="12"/>
      <c r="JV445" s="12"/>
      <c r="JW445" s="12"/>
      <c r="JX445" s="12"/>
      <c r="JY445" s="12"/>
      <c r="JZ445" s="12"/>
      <c r="KA445" s="12"/>
      <c r="KB445" s="12"/>
      <c r="KC445" s="12"/>
      <c r="KD445" s="12"/>
      <c r="KE445" s="12"/>
      <c r="KF445" s="12"/>
      <c r="KG445" s="12"/>
      <c r="KH445" s="12"/>
      <c r="KI445" s="12"/>
      <c r="KJ445" s="12"/>
      <c r="KK445" s="12"/>
      <c r="KL445" s="12"/>
      <c r="KM445" s="12"/>
      <c r="KN445" s="12"/>
      <c r="KO445" s="12"/>
      <c r="KP445" s="12"/>
      <c r="KQ445" s="12"/>
      <c r="KR445" s="12"/>
      <c r="KS445" s="12"/>
      <c r="KT445" s="12"/>
      <c r="KU445" s="12"/>
      <c r="KV445" s="12"/>
      <c r="KW445" s="12"/>
      <c r="KX445" s="12"/>
      <c r="KY445" s="12"/>
      <c r="KZ445" s="12"/>
      <c r="LA445" s="12"/>
      <c r="LB445" s="12"/>
      <c r="LC445" s="12"/>
      <c r="LD445" s="12"/>
      <c r="LE445" s="12"/>
      <c r="LF445" s="12"/>
      <c r="LG445" s="12"/>
      <c r="LH445" s="12"/>
      <c r="LI445" s="12"/>
      <c r="LJ445" s="12"/>
      <c r="LK445" s="12"/>
      <c r="LL445" s="12"/>
      <c r="LM445" s="12"/>
      <c r="LN445" s="12"/>
      <c r="LO445" s="12"/>
      <c r="LP445" s="12"/>
      <c r="LQ445" s="12"/>
      <c r="LR445" s="12"/>
      <c r="LS445" s="12"/>
      <c r="LT445" s="12"/>
      <c r="LU445" s="12"/>
      <c r="LV445" s="12"/>
      <c r="LW445" s="12"/>
      <c r="LX445" s="12"/>
      <c r="LY445" s="12"/>
      <c r="LZ445" s="12"/>
      <c r="MA445" s="12"/>
      <c r="MB445" s="12"/>
      <c r="MC445" s="12"/>
      <c r="MD445" s="12"/>
      <c r="ME445" s="12"/>
      <c r="MF445" s="12"/>
      <c r="MG445" s="12"/>
      <c r="MH445" s="12"/>
      <c r="MI445" s="12"/>
      <c r="MJ445" s="12"/>
      <c r="MK445" s="12"/>
      <c r="ML445" s="12"/>
      <c r="MM445" s="12"/>
      <c r="MN445" s="12"/>
      <c r="MO445" s="12"/>
      <c r="MP445" s="12"/>
      <c r="MQ445" s="12"/>
      <c r="MR445" s="12"/>
      <c r="MS445" s="12"/>
      <c r="MT445" s="12"/>
      <c r="MU445" s="12"/>
      <c r="MV445" s="12"/>
      <c r="MW445" s="12"/>
      <c r="MX445" s="12"/>
      <c r="MY445" s="12"/>
      <c r="MZ445" s="12"/>
      <c r="NA445" s="12"/>
      <c r="NB445" s="12"/>
      <c r="NC445" s="12"/>
      <c r="ND445" s="12"/>
      <c r="NE445" s="12"/>
      <c r="NF445" s="12"/>
      <c r="NG445" s="12"/>
      <c r="NH445" s="12"/>
      <c r="NI445" s="12"/>
      <c r="NJ445" s="12"/>
      <c r="NK445" s="12"/>
      <c r="NL445" s="12"/>
      <c r="NM445" s="12"/>
      <c r="NN445" s="12"/>
      <c r="NO445" s="12"/>
      <c r="NP445" s="12"/>
      <c r="NQ445" s="12"/>
      <c r="NR445" s="12"/>
      <c r="NS445" s="12"/>
      <c r="NT445" s="12"/>
      <c r="NU445" s="12"/>
      <c r="NV445" s="12"/>
      <c r="NW445" s="12"/>
      <c r="NX445" s="12"/>
      <c r="NY445" s="12"/>
      <c r="NZ445" s="12"/>
      <c r="OA445" s="12"/>
      <c r="OB445" s="12"/>
      <c r="OC445" s="12"/>
      <c r="OD445" s="12"/>
      <c r="OE445" s="12"/>
      <c r="OF445" s="12"/>
      <c r="OG445" s="12"/>
      <c r="OH445" s="12"/>
      <c r="OI445" s="12"/>
      <c r="OJ445" s="12"/>
      <c r="OK445" s="12"/>
      <c r="OL445" s="12"/>
      <c r="OM445" s="12"/>
      <c r="ON445" s="12"/>
      <c r="OO445" s="12"/>
      <c r="OP445" s="12"/>
      <c r="OQ445" s="12"/>
      <c r="OR445" s="12"/>
      <c r="OS445" s="12"/>
      <c r="OT445" s="12"/>
      <c r="OU445" s="12"/>
      <c r="OV445" s="12"/>
      <c r="OW445" s="12"/>
      <c r="OX445" s="12"/>
      <c r="OY445" s="12"/>
      <c r="OZ445" s="12"/>
      <c r="PA445" s="12"/>
      <c r="PB445" s="12"/>
      <c r="PC445" s="12"/>
      <c r="PD445" s="12"/>
      <c r="PE445" s="12"/>
      <c r="PF445" s="12"/>
      <c r="PG445" s="12"/>
      <c r="PH445" s="12"/>
      <c r="PI445" s="12"/>
      <c r="PJ445" s="12"/>
      <c r="PK445" s="12"/>
      <c r="PL445" s="12"/>
      <c r="PM445" s="12"/>
      <c r="PN445" s="12"/>
      <c r="PO445" s="12"/>
      <c r="PP445" s="12"/>
      <c r="PQ445" s="12"/>
      <c r="PR445" s="12"/>
      <c r="PS445" s="12"/>
      <c r="PT445" s="12"/>
      <c r="PU445" s="12"/>
      <c r="PV445" s="12"/>
      <c r="PW445" s="12"/>
      <c r="PX445" s="12"/>
      <c r="PY445" s="12"/>
      <c r="PZ445" s="12"/>
      <c r="QA445" s="12"/>
      <c r="QB445" s="12"/>
      <c r="QC445" s="12"/>
      <c r="QD445" s="12"/>
      <c r="QE445" s="12"/>
      <c r="QF445" s="12"/>
      <c r="QG445" s="12"/>
      <c r="QH445" s="12"/>
      <c r="QI445" s="12"/>
      <c r="QJ445" s="12"/>
      <c r="QK445" s="12"/>
      <c r="QL445" s="12"/>
      <c r="QM445" s="12"/>
      <c r="QN445" s="12"/>
      <c r="QO445" s="12"/>
      <c r="QP445" s="12"/>
      <c r="QQ445" s="12"/>
      <c r="QR445" s="12"/>
      <c r="QS445" s="12"/>
      <c r="QT445" s="12"/>
      <c r="QU445" s="12"/>
      <c r="QV445" s="12"/>
      <c r="QW445" s="12"/>
      <c r="QX445" s="12"/>
      <c r="QY445" s="12"/>
      <c r="QZ445" s="12"/>
      <c r="RA445" s="12"/>
      <c r="RB445" s="12"/>
      <c r="RC445" s="12"/>
      <c r="RD445" s="12"/>
      <c r="RE445" s="12"/>
      <c r="RF445" s="12"/>
      <c r="RG445" s="12"/>
      <c r="RH445" s="12"/>
      <c r="RI445" s="12"/>
      <c r="RJ445" s="12"/>
      <c r="RK445" s="12"/>
      <c r="RL445" s="12"/>
      <c r="RM445" s="12"/>
      <c r="RN445" s="12"/>
      <c r="RO445" s="12"/>
      <c r="RP445" s="12"/>
      <c r="RQ445" s="12"/>
      <c r="RR445" s="12"/>
      <c r="RS445" s="12"/>
      <c r="RT445" s="12"/>
      <c r="RU445" s="12"/>
      <c r="RV445" s="12"/>
      <c r="RW445" s="12"/>
      <c r="RX445" s="12"/>
      <c r="RY445" s="12"/>
      <c r="RZ445" s="12"/>
      <c r="SA445" s="12"/>
      <c r="SB445" s="12"/>
      <c r="SC445" s="12"/>
      <c r="SD445" s="12"/>
      <c r="SE445" s="12"/>
      <c r="SF445" s="12"/>
      <c r="SG445" s="12"/>
      <c r="SH445" s="12"/>
      <c r="SI445" s="12"/>
      <c r="SJ445" s="12"/>
      <c r="SK445" s="12"/>
      <c r="SL445" s="12"/>
      <c r="SM445" s="12"/>
      <c r="SN445" s="12"/>
      <c r="SO445" s="12"/>
      <c r="SP445" s="12"/>
      <c r="SQ445" s="12"/>
      <c r="SR445" s="12"/>
      <c r="SS445" s="12"/>
      <c r="ST445" s="12"/>
      <c r="SU445" s="12"/>
      <c r="SV445" s="12"/>
      <c r="SW445" s="12"/>
      <c r="SX445" s="12"/>
      <c r="SY445" s="12"/>
      <c r="SZ445" s="12"/>
      <c r="TA445" s="12"/>
      <c r="TB445" s="12"/>
      <c r="TC445" s="12"/>
      <c r="TD445" s="12"/>
      <c r="TE445" s="12"/>
      <c r="TF445" s="12"/>
      <c r="TG445" s="12"/>
      <c r="TH445" s="12"/>
      <c r="TI445" s="12"/>
      <c r="TJ445" s="12"/>
      <c r="TK445" s="12"/>
      <c r="TL445" s="12"/>
      <c r="TM445" s="12"/>
      <c r="TN445" s="12"/>
      <c r="TO445" s="12"/>
      <c r="TP445" s="12"/>
      <c r="TQ445" s="12"/>
      <c r="TR445" s="12"/>
      <c r="TS445" s="12"/>
      <c r="TT445" s="12"/>
      <c r="TU445" s="12"/>
      <c r="TV445" s="12"/>
      <c r="TW445" s="12"/>
      <c r="TX445" s="12"/>
      <c r="TY445" s="12"/>
      <c r="TZ445" s="12"/>
      <c r="UA445" s="12"/>
      <c r="UB445" s="12"/>
      <c r="UC445" s="12"/>
      <c r="UD445" s="12"/>
      <c r="UE445" s="12"/>
      <c r="UF445" s="12"/>
      <c r="UG445" s="12"/>
      <c r="UH445" s="12"/>
      <c r="UI445" s="12"/>
      <c r="UJ445" s="12"/>
      <c r="UK445" s="12"/>
      <c r="UL445" s="12"/>
      <c r="UM445" s="12"/>
      <c r="UN445" s="12"/>
      <c r="UO445" s="12"/>
      <c r="UP445" s="12"/>
      <c r="UQ445" s="12"/>
      <c r="UR445" s="12"/>
      <c r="US445" s="12"/>
      <c r="UT445" s="12"/>
      <c r="UU445" s="12"/>
      <c r="UV445" s="12"/>
      <c r="UW445" s="12"/>
      <c r="UX445" s="12"/>
      <c r="UY445" s="12"/>
      <c r="UZ445" s="12"/>
      <c r="VA445" s="12"/>
      <c r="VB445" s="12"/>
      <c r="VC445" s="12"/>
      <c r="VD445" s="12"/>
      <c r="VE445" s="12"/>
      <c r="VF445" s="12"/>
      <c r="VG445" s="12"/>
      <c r="VH445" s="12"/>
      <c r="VI445" s="12"/>
      <c r="VJ445" s="12"/>
      <c r="VK445" s="12"/>
      <c r="VL445" s="12"/>
      <c r="VM445" s="12"/>
      <c r="VN445" s="12"/>
      <c r="VO445" s="12"/>
      <c r="VP445" s="12"/>
      <c r="VQ445" s="12"/>
      <c r="VR445" s="12"/>
      <c r="VS445" s="12"/>
      <c r="VT445" s="12"/>
      <c r="VU445" s="12"/>
      <c r="VV445" s="12"/>
      <c r="VW445" s="12"/>
      <c r="VX445" s="12"/>
      <c r="VY445" s="12"/>
      <c r="VZ445" s="12"/>
      <c r="WA445" s="12"/>
      <c r="WB445" s="12"/>
      <c r="WC445" s="12"/>
      <c r="WD445" s="12"/>
      <c r="WE445" s="12"/>
      <c r="WF445" s="12"/>
      <c r="WG445" s="12"/>
      <c r="WH445" s="12"/>
      <c r="WI445" s="12"/>
      <c r="WJ445" s="12"/>
      <c r="WK445" s="12"/>
      <c r="WL445" s="12"/>
      <c r="WM445" s="12"/>
      <c r="WN445" s="12"/>
      <c r="WO445" s="12"/>
      <c r="WP445" s="12"/>
      <c r="WQ445" s="12"/>
      <c r="WR445" s="12"/>
      <c r="WS445" s="12"/>
      <c r="WT445" s="12"/>
      <c r="WU445" s="12"/>
      <c r="WV445" s="12"/>
      <c r="WW445" s="12"/>
      <c r="WX445" s="12"/>
      <c r="WY445" s="12"/>
      <c r="WZ445" s="12"/>
      <c r="XA445" s="12"/>
      <c r="XB445" s="12"/>
      <c r="XC445" s="12"/>
      <c r="XD445" s="12"/>
      <c r="XE445" s="12"/>
      <c r="XF445" s="12"/>
      <c r="XG445" s="12"/>
      <c r="XH445" s="12"/>
      <c r="XI445" s="12"/>
      <c r="XJ445" s="12"/>
      <c r="XK445" s="12"/>
      <c r="XL445" s="12"/>
      <c r="XM445" s="12"/>
      <c r="XN445" s="12"/>
      <c r="XO445" s="12"/>
      <c r="XP445" s="12"/>
      <c r="XQ445" s="12"/>
      <c r="XR445" s="12"/>
      <c r="XS445" s="12"/>
      <c r="XT445" s="12"/>
      <c r="XU445" s="12"/>
      <c r="XV445" s="12"/>
      <c r="XW445" s="12"/>
      <c r="XX445" s="12"/>
      <c r="XY445" s="12"/>
      <c r="XZ445" s="12"/>
      <c r="YA445" s="12"/>
      <c r="YB445" s="12"/>
      <c r="YC445" s="12"/>
      <c r="YD445" s="12"/>
      <c r="YE445" s="12"/>
      <c r="YF445" s="12"/>
      <c r="YG445" s="12"/>
      <c r="YH445" s="12"/>
      <c r="YI445" s="12"/>
      <c r="YJ445" s="12"/>
      <c r="YK445" s="12"/>
      <c r="YL445" s="12"/>
      <c r="YM445" s="12"/>
      <c r="YN445" s="12"/>
      <c r="YO445" s="12"/>
      <c r="YP445" s="12"/>
      <c r="YQ445" s="12"/>
      <c r="YR445" s="12"/>
      <c r="YS445" s="12"/>
      <c r="YT445" s="12"/>
      <c r="YU445" s="12"/>
      <c r="YV445" s="12"/>
      <c r="YW445" s="12"/>
      <c r="YX445" s="12"/>
      <c r="YY445" s="12"/>
      <c r="YZ445" s="12"/>
      <c r="ZA445" s="12"/>
      <c r="ZB445" s="12"/>
      <c r="ZC445" s="12"/>
      <c r="ZD445" s="12"/>
      <c r="ZE445" s="12"/>
      <c r="ZF445" s="12"/>
      <c r="ZG445" s="12"/>
      <c r="ZH445" s="12"/>
      <c r="ZI445" s="12"/>
      <c r="ZJ445" s="12"/>
      <c r="ZK445" s="12"/>
      <c r="ZL445" s="12"/>
      <c r="ZM445" s="12"/>
      <c r="ZN445" s="12"/>
      <c r="ZO445" s="12"/>
      <c r="ZP445" s="12"/>
      <c r="ZQ445" s="12"/>
      <c r="ZR445" s="12"/>
      <c r="ZS445" s="12"/>
      <c r="ZT445" s="12"/>
      <c r="ZU445" s="12"/>
      <c r="ZV445" s="12"/>
      <c r="ZW445" s="12"/>
      <c r="ZX445" s="12"/>
      <c r="ZY445" s="12"/>
      <c r="ZZ445" s="12"/>
      <c r="AAA445" s="12"/>
      <c r="AAB445" s="12"/>
      <c r="AAC445" s="12"/>
      <c r="AAD445" s="12"/>
      <c r="AAE445" s="12"/>
      <c r="AAF445" s="12"/>
      <c r="AAG445" s="12"/>
      <c r="AAH445" s="12"/>
      <c r="AAI445" s="12"/>
      <c r="AAJ445" s="12"/>
      <c r="AAK445" s="12"/>
      <c r="AAL445" s="12"/>
      <c r="AAM445" s="12"/>
      <c r="AAN445" s="12"/>
      <c r="AAO445" s="12"/>
      <c r="AAP445" s="12"/>
      <c r="AAQ445" s="12"/>
      <c r="AAR445" s="12"/>
      <c r="AAS445" s="12"/>
      <c r="AAT445" s="12"/>
      <c r="AAU445" s="12"/>
      <c r="AAV445" s="12"/>
      <c r="AAW445" s="12"/>
      <c r="AAX445" s="12"/>
      <c r="AAY445" s="12"/>
      <c r="AAZ445" s="12"/>
      <c r="ABA445" s="12"/>
      <c r="ABB445" s="12"/>
      <c r="ABC445" s="12"/>
      <c r="ABD445" s="12"/>
      <c r="ABE445" s="12"/>
      <c r="ABF445" s="12"/>
      <c r="ABG445" s="12"/>
      <c r="ABH445" s="12"/>
      <c r="ABI445" s="12"/>
      <c r="ABJ445" s="12"/>
      <c r="ABK445" s="12"/>
      <c r="ABL445" s="12"/>
      <c r="ABM445" s="12"/>
      <c r="ABN445" s="12"/>
      <c r="ABO445" s="12"/>
      <c r="ABP445" s="12"/>
      <c r="ABQ445" s="12"/>
      <c r="ABR445" s="12"/>
      <c r="ABS445" s="12"/>
      <c r="ABT445" s="12"/>
      <c r="ABU445" s="12"/>
      <c r="ABV445" s="12"/>
      <c r="ABW445" s="12"/>
      <c r="ABX445" s="12"/>
      <c r="ABY445" s="12"/>
      <c r="ABZ445" s="12"/>
      <c r="ACA445" s="12"/>
      <c r="ACB445" s="12"/>
      <c r="ACC445" s="12"/>
      <c r="ACD445" s="12"/>
      <c r="ACE445" s="12"/>
      <c r="ACF445" s="12"/>
      <c r="ACG445" s="12"/>
      <c r="ACH445" s="12"/>
      <c r="ACI445" s="12"/>
      <c r="ACJ445" s="12"/>
      <c r="ACK445" s="12"/>
      <c r="ACL445" s="12"/>
      <c r="ACM445" s="12"/>
      <c r="ACN445" s="12"/>
      <c r="ACO445" s="12"/>
      <c r="ACP445" s="12"/>
      <c r="ACQ445" s="12"/>
      <c r="ACR445" s="12"/>
      <c r="ACS445" s="12"/>
      <c r="ACT445" s="12"/>
      <c r="ACU445" s="12"/>
      <c r="ACV445" s="12"/>
      <c r="ACW445" s="12"/>
      <c r="ACX445" s="12"/>
      <c r="ACY445" s="12"/>
      <c r="ACZ445" s="12"/>
      <c r="ADA445" s="12"/>
      <c r="ADB445" s="12"/>
      <c r="ADC445" s="12"/>
      <c r="ADD445" s="12"/>
      <c r="ADE445" s="12"/>
      <c r="ADF445" s="12"/>
      <c r="ADG445" s="12"/>
      <c r="ADH445" s="12"/>
      <c r="ADI445" s="12"/>
      <c r="ADJ445" s="12"/>
      <c r="ADK445" s="12"/>
      <c r="ADL445" s="12"/>
      <c r="ADM445" s="12"/>
      <c r="ADN445" s="12"/>
      <c r="ADO445" s="12"/>
      <c r="ADP445" s="12"/>
      <c r="ADQ445" s="12"/>
      <c r="ADR445" s="12"/>
      <c r="ADS445" s="12"/>
      <c r="ADT445" s="12"/>
      <c r="ADU445" s="12"/>
      <c r="ADV445" s="12"/>
      <c r="ADW445" s="12"/>
      <c r="ADX445" s="12"/>
      <c r="ADY445" s="12"/>
      <c r="ADZ445" s="12"/>
    </row>
    <row r="446" spans="1:806" x14ac:dyDescent="0.25">
      <c r="A446" s="14" t="s">
        <v>374</v>
      </c>
      <c r="B446" s="19">
        <v>43624</v>
      </c>
      <c r="C446" s="8" t="str">
        <f>HYPERLINK("https://www.youtube.com/watch?v=MADWuQ24wuM","Removing Tally Ho's stem &amp; bow! (EP49)")</f>
        <v>Removing Tally Ho's stem &amp; bow! (EP49)</v>
      </c>
      <c r="D446" s="4" t="s">
        <v>377</v>
      </c>
    </row>
    <row r="447" spans="1:806" x14ac:dyDescent="0.25">
      <c r="D447" s="4" t="s">
        <v>378</v>
      </c>
    </row>
    <row r="448" spans="1:806" x14ac:dyDescent="0.25">
      <c r="D448" s="4" t="s">
        <v>403</v>
      </c>
    </row>
    <row r="449" spans="1:806" x14ac:dyDescent="0.25">
      <c r="D449" s="4" t="s">
        <v>379</v>
      </c>
    </row>
    <row r="450" spans="1:806" x14ac:dyDescent="0.25">
      <c r="D450" s="4" t="s">
        <v>380</v>
      </c>
    </row>
    <row r="451" spans="1:806" x14ac:dyDescent="0.25">
      <c r="D451" s="4" t="s">
        <v>381</v>
      </c>
    </row>
    <row r="452" spans="1:806" x14ac:dyDescent="0.25">
      <c r="D452" s="4" t="s">
        <v>382</v>
      </c>
    </row>
    <row r="453" spans="1:806" x14ac:dyDescent="0.25">
      <c r="D453" s="4" t="s">
        <v>383</v>
      </c>
    </row>
    <row r="454" spans="1:806" x14ac:dyDescent="0.25">
      <c r="D454" s="4" t="s">
        <v>384</v>
      </c>
    </row>
    <row r="455" spans="1:806" x14ac:dyDescent="0.25">
      <c r="D455" s="4" t="s">
        <v>385</v>
      </c>
    </row>
    <row r="456" spans="1:806" x14ac:dyDescent="0.25">
      <c r="D456" s="4" t="s">
        <v>386</v>
      </c>
    </row>
    <row r="457" spans="1:806" s="1" customFormat="1" x14ac:dyDescent="0.25">
      <c r="A457" s="7"/>
      <c r="B457" s="20"/>
      <c r="C457" s="5"/>
      <c r="D457" s="5" t="s">
        <v>387</v>
      </c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  <c r="IT457" s="12"/>
      <c r="IU457" s="12"/>
      <c r="IV457" s="12"/>
      <c r="IW457" s="12"/>
      <c r="IX457" s="12"/>
      <c r="IY457" s="12"/>
      <c r="IZ457" s="12"/>
      <c r="JA457" s="12"/>
      <c r="JB457" s="12"/>
      <c r="JC457" s="12"/>
      <c r="JD457" s="12"/>
      <c r="JE457" s="12"/>
      <c r="JF457" s="12"/>
      <c r="JG457" s="12"/>
      <c r="JH457" s="12"/>
      <c r="JI457" s="12"/>
      <c r="JJ457" s="12"/>
      <c r="JK457" s="12"/>
      <c r="JL457" s="12"/>
      <c r="JM457" s="12"/>
      <c r="JN457" s="12"/>
      <c r="JO457" s="12"/>
      <c r="JP457" s="12"/>
      <c r="JQ457" s="12"/>
      <c r="JR457" s="12"/>
      <c r="JS457" s="12"/>
      <c r="JT457" s="12"/>
      <c r="JU457" s="12"/>
      <c r="JV457" s="12"/>
      <c r="JW457" s="12"/>
      <c r="JX457" s="12"/>
      <c r="JY457" s="12"/>
      <c r="JZ457" s="12"/>
      <c r="KA457" s="12"/>
      <c r="KB457" s="12"/>
      <c r="KC457" s="12"/>
      <c r="KD457" s="12"/>
      <c r="KE457" s="12"/>
      <c r="KF457" s="12"/>
      <c r="KG457" s="12"/>
      <c r="KH457" s="12"/>
      <c r="KI457" s="12"/>
      <c r="KJ457" s="12"/>
      <c r="KK457" s="12"/>
      <c r="KL457" s="12"/>
      <c r="KM457" s="12"/>
      <c r="KN457" s="12"/>
      <c r="KO457" s="12"/>
      <c r="KP457" s="12"/>
      <c r="KQ457" s="12"/>
      <c r="KR457" s="12"/>
      <c r="KS457" s="12"/>
      <c r="KT457" s="12"/>
      <c r="KU457" s="12"/>
      <c r="KV457" s="12"/>
      <c r="KW457" s="12"/>
      <c r="KX457" s="12"/>
      <c r="KY457" s="12"/>
      <c r="KZ457" s="12"/>
      <c r="LA457" s="12"/>
      <c r="LB457" s="12"/>
      <c r="LC457" s="12"/>
      <c r="LD457" s="12"/>
      <c r="LE457" s="12"/>
      <c r="LF457" s="12"/>
      <c r="LG457" s="12"/>
      <c r="LH457" s="12"/>
      <c r="LI457" s="12"/>
      <c r="LJ457" s="12"/>
      <c r="LK457" s="12"/>
      <c r="LL457" s="12"/>
      <c r="LM457" s="12"/>
      <c r="LN457" s="12"/>
      <c r="LO457" s="12"/>
      <c r="LP457" s="12"/>
      <c r="LQ457" s="12"/>
      <c r="LR457" s="12"/>
      <c r="LS457" s="12"/>
      <c r="LT457" s="12"/>
      <c r="LU457" s="12"/>
      <c r="LV457" s="12"/>
      <c r="LW457" s="12"/>
      <c r="LX457" s="12"/>
      <c r="LY457" s="12"/>
      <c r="LZ457" s="12"/>
      <c r="MA457" s="12"/>
      <c r="MB457" s="12"/>
      <c r="MC457" s="12"/>
      <c r="MD457" s="12"/>
      <c r="ME457" s="12"/>
      <c r="MF457" s="12"/>
      <c r="MG457" s="12"/>
      <c r="MH457" s="12"/>
      <c r="MI457" s="12"/>
      <c r="MJ457" s="12"/>
      <c r="MK457" s="12"/>
      <c r="ML457" s="12"/>
      <c r="MM457" s="12"/>
      <c r="MN457" s="12"/>
      <c r="MO457" s="12"/>
      <c r="MP457" s="12"/>
      <c r="MQ457" s="12"/>
      <c r="MR457" s="12"/>
      <c r="MS457" s="12"/>
      <c r="MT457" s="12"/>
      <c r="MU457" s="12"/>
      <c r="MV457" s="12"/>
      <c r="MW457" s="12"/>
      <c r="MX457" s="12"/>
      <c r="MY457" s="12"/>
      <c r="MZ457" s="12"/>
      <c r="NA457" s="12"/>
      <c r="NB457" s="12"/>
      <c r="NC457" s="12"/>
      <c r="ND457" s="12"/>
      <c r="NE457" s="12"/>
      <c r="NF457" s="12"/>
      <c r="NG457" s="12"/>
      <c r="NH457" s="12"/>
      <c r="NI457" s="12"/>
      <c r="NJ457" s="12"/>
      <c r="NK457" s="12"/>
      <c r="NL457" s="12"/>
      <c r="NM457" s="12"/>
      <c r="NN457" s="12"/>
      <c r="NO457" s="12"/>
      <c r="NP457" s="12"/>
      <c r="NQ457" s="12"/>
      <c r="NR457" s="12"/>
      <c r="NS457" s="12"/>
      <c r="NT457" s="12"/>
      <c r="NU457" s="12"/>
      <c r="NV457" s="12"/>
      <c r="NW457" s="12"/>
      <c r="NX457" s="12"/>
      <c r="NY457" s="12"/>
      <c r="NZ457" s="12"/>
      <c r="OA457" s="12"/>
      <c r="OB457" s="12"/>
      <c r="OC457" s="12"/>
      <c r="OD457" s="12"/>
      <c r="OE457" s="12"/>
      <c r="OF457" s="12"/>
      <c r="OG457" s="12"/>
      <c r="OH457" s="12"/>
      <c r="OI457" s="12"/>
      <c r="OJ457" s="12"/>
      <c r="OK457" s="12"/>
      <c r="OL457" s="12"/>
      <c r="OM457" s="12"/>
      <c r="ON457" s="12"/>
      <c r="OO457" s="12"/>
      <c r="OP457" s="12"/>
      <c r="OQ457" s="12"/>
      <c r="OR457" s="12"/>
      <c r="OS457" s="12"/>
      <c r="OT457" s="12"/>
      <c r="OU457" s="12"/>
      <c r="OV457" s="12"/>
      <c r="OW457" s="12"/>
      <c r="OX457" s="12"/>
      <c r="OY457" s="12"/>
      <c r="OZ457" s="12"/>
      <c r="PA457" s="12"/>
      <c r="PB457" s="12"/>
      <c r="PC457" s="12"/>
      <c r="PD457" s="12"/>
      <c r="PE457" s="12"/>
      <c r="PF457" s="12"/>
      <c r="PG457" s="12"/>
      <c r="PH457" s="12"/>
      <c r="PI457" s="12"/>
      <c r="PJ457" s="12"/>
      <c r="PK457" s="12"/>
      <c r="PL457" s="12"/>
      <c r="PM457" s="12"/>
      <c r="PN457" s="12"/>
      <c r="PO457" s="12"/>
      <c r="PP457" s="12"/>
      <c r="PQ457" s="12"/>
      <c r="PR457" s="12"/>
      <c r="PS457" s="12"/>
      <c r="PT457" s="12"/>
      <c r="PU457" s="12"/>
      <c r="PV457" s="12"/>
      <c r="PW457" s="12"/>
      <c r="PX457" s="12"/>
      <c r="PY457" s="12"/>
      <c r="PZ457" s="12"/>
      <c r="QA457" s="12"/>
      <c r="QB457" s="12"/>
      <c r="QC457" s="12"/>
      <c r="QD457" s="12"/>
      <c r="QE457" s="12"/>
      <c r="QF457" s="12"/>
      <c r="QG457" s="12"/>
      <c r="QH457" s="12"/>
      <c r="QI457" s="12"/>
      <c r="QJ457" s="12"/>
      <c r="QK457" s="12"/>
      <c r="QL457" s="12"/>
      <c r="QM457" s="12"/>
      <c r="QN457" s="12"/>
      <c r="QO457" s="12"/>
      <c r="QP457" s="12"/>
      <c r="QQ457" s="12"/>
      <c r="QR457" s="12"/>
      <c r="QS457" s="12"/>
      <c r="QT457" s="12"/>
      <c r="QU457" s="12"/>
      <c r="QV457" s="12"/>
      <c r="QW457" s="12"/>
      <c r="QX457" s="12"/>
      <c r="QY457" s="12"/>
      <c r="QZ457" s="12"/>
      <c r="RA457" s="12"/>
      <c r="RB457" s="12"/>
      <c r="RC457" s="12"/>
      <c r="RD457" s="12"/>
      <c r="RE457" s="12"/>
      <c r="RF457" s="12"/>
      <c r="RG457" s="12"/>
      <c r="RH457" s="12"/>
      <c r="RI457" s="12"/>
      <c r="RJ457" s="12"/>
      <c r="RK457" s="12"/>
      <c r="RL457" s="12"/>
      <c r="RM457" s="12"/>
      <c r="RN457" s="12"/>
      <c r="RO457" s="12"/>
      <c r="RP457" s="12"/>
      <c r="RQ457" s="12"/>
      <c r="RR457" s="12"/>
      <c r="RS457" s="12"/>
      <c r="RT457" s="12"/>
      <c r="RU457" s="12"/>
      <c r="RV457" s="12"/>
      <c r="RW457" s="12"/>
      <c r="RX457" s="12"/>
      <c r="RY457" s="12"/>
      <c r="RZ457" s="12"/>
      <c r="SA457" s="12"/>
      <c r="SB457" s="12"/>
      <c r="SC457" s="12"/>
      <c r="SD457" s="12"/>
      <c r="SE457" s="12"/>
      <c r="SF457" s="12"/>
      <c r="SG457" s="12"/>
      <c r="SH457" s="12"/>
      <c r="SI457" s="12"/>
      <c r="SJ457" s="12"/>
      <c r="SK457" s="12"/>
      <c r="SL457" s="12"/>
      <c r="SM457" s="12"/>
      <c r="SN457" s="12"/>
      <c r="SO457" s="12"/>
      <c r="SP457" s="12"/>
      <c r="SQ457" s="12"/>
      <c r="SR457" s="12"/>
      <c r="SS457" s="12"/>
      <c r="ST457" s="12"/>
      <c r="SU457" s="12"/>
      <c r="SV457" s="12"/>
      <c r="SW457" s="12"/>
      <c r="SX457" s="12"/>
      <c r="SY457" s="12"/>
      <c r="SZ457" s="12"/>
      <c r="TA457" s="12"/>
      <c r="TB457" s="12"/>
      <c r="TC457" s="12"/>
      <c r="TD457" s="12"/>
      <c r="TE457" s="12"/>
      <c r="TF457" s="12"/>
      <c r="TG457" s="12"/>
      <c r="TH457" s="12"/>
      <c r="TI457" s="12"/>
      <c r="TJ457" s="12"/>
      <c r="TK457" s="12"/>
      <c r="TL457" s="12"/>
      <c r="TM457" s="12"/>
      <c r="TN457" s="12"/>
      <c r="TO457" s="12"/>
      <c r="TP457" s="12"/>
      <c r="TQ457" s="12"/>
      <c r="TR457" s="12"/>
      <c r="TS457" s="12"/>
      <c r="TT457" s="12"/>
      <c r="TU457" s="12"/>
      <c r="TV457" s="12"/>
      <c r="TW457" s="12"/>
      <c r="TX457" s="12"/>
      <c r="TY457" s="12"/>
      <c r="TZ457" s="12"/>
      <c r="UA457" s="12"/>
      <c r="UB457" s="12"/>
      <c r="UC457" s="12"/>
      <c r="UD457" s="12"/>
      <c r="UE457" s="12"/>
      <c r="UF457" s="12"/>
      <c r="UG457" s="12"/>
      <c r="UH457" s="12"/>
      <c r="UI457" s="12"/>
      <c r="UJ457" s="12"/>
      <c r="UK457" s="12"/>
      <c r="UL457" s="12"/>
      <c r="UM457" s="12"/>
      <c r="UN457" s="12"/>
      <c r="UO457" s="12"/>
      <c r="UP457" s="12"/>
      <c r="UQ457" s="12"/>
      <c r="UR457" s="12"/>
      <c r="US457" s="12"/>
      <c r="UT457" s="12"/>
      <c r="UU457" s="12"/>
      <c r="UV457" s="12"/>
      <c r="UW457" s="12"/>
      <c r="UX457" s="12"/>
      <c r="UY457" s="12"/>
      <c r="UZ457" s="12"/>
      <c r="VA457" s="12"/>
      <c r="VB457" s="12"/>
      <c r="VC457" s="12"/>
      <c r="VD457" s="12"/>
      <c r="VE457" s="12"/>
      <c r="VF457" s="12"/>
      <c r="VG457" s="12"/>
      <c r="VH457" s="12"/>
      <c r="VI457" s="12"/>
      <c r="VJ457" s="12"/>
      <c r="VK457" s="12"/>
      <c r="VL457" s="12"/>
      <c r="VM457" s="12"/>
      <c r="VN457" s="12"/>
      <c r="VO457" s="12"/>
      <c r="VP457" s="12"/>
      <c r="VQ457" s="12"/>
      <c r="VR457" s="12"/>
      <c r="VS457" s="12"/>
      <c r="VT457" s="12"/>
      <c r="VU457" s="12"/>
      <c r="VV457" s="12"/>
      <c r="VW457" s="12"/>
      <c r="VX457" s="12"/>
      <c r="VY457" s="12"/>
      <c r="VZ457" s="12"/>
      <c r="WA457" s="12"/>
      <c r="WB457" s="12"/>
      <c r="WC457" s="12"/>
      <c r="WD457" s="12"/>
      <c r="WE457" s="12"/>
      <c r="WF457" s="12"/>
      <c r="WG457" s="12"/>
      <c r="WH457" s="12"/>
      <c r="WI457" s="12"/>
      <c r="WJ457" s="12"/>
      <c r="WK457" s="12"/>
      <c r="WL457" s="12"/>
      <c r="WM457" s="12"/>
      <c r="WN457" s="12"/>
      <c r="WO457" s="12"/>
      <c r="WP457" s="12"/>
      <c r="WQ457" s="12"/>
      <c r="WR457" s="12"/>
      <c r="WS457" s="12"/>
      <c r="WT457" s="12"/>
      <c r="WU457" s="12"/>
      <c r="WV457" s="12"/>
      <c r="WW457" s="12"/>
      <c r="WX457" s="12"/>
      <c r="WY457" s="12"/>
      <c r="WZ457" s="12"/>
      <c r="XA457" s="12"/>
      <c r="XB457" s="12"/>
      <c r="XC457" s="12"/>
      <c r="XD457" s="12"/>
      <c r="XE457" s="12"/>
      <c r="XF457" s="12"/>
      <c r="XG457" s="12"/>
      <c r="XH457" s="12"/>
      <c r="XI457" s="12"/>
      <c r="XJ457" s="12"/>
      <c r="XK457" s="12"/>
      <c r="XL457" s="12"/>
      <c r="XM457" s="12"/>
      <c r="XN457" s="12"/>
      <c r="XO457" s="12"/>
      <c r="XP457" s="12"/>
      <c r="XQ457" s="12"/>
      <c r="XR457" s="12"/>
      <c r="XS457" s="12"/>
      <c r="XT457" s="12"/>
      <c r="XU457" s="12"/>
      <c r="XV457" s="12"/>
      <c r="XW457" s="12"/>
      <c r="XX457" s="12"/>
      <c r="XY457" s="12"/>
      <c r="XZ457" s="12"/>
      <c r="YA457" s="12"/>
      <c r="YB457" s="12"/>
      <c r="YC457" s="12"/>
      <c r="YD457" s="12"/>
      <c r="YE457" s="12"/>
      <c r="YF457" s="12"/>
      <c r="YG457" s="12"/>
      <c r="YH457" s="12"/>
      <c r="YI457" s="12"/>
      <c r="YJ457" s="12"/>
      <c r="YK457" s="12"/>
      <c r="YL457" s="12"/>
      <c r="YM457" s="12"/>
      <c r="YN457" s="12"/>
      <c r="YO457" s="12"/>
      <c r="YP457" s="12"/>
      <c r="YQ457" s="12"/>
      <c r="YR457" s="12"/>
      <c r="YS457" s="12"/>
      <c r="YT457" s="12"/>
      <c r="YU457" s="12"/>
      <c r="YV457" s="12"/>
      <c r="YW457" s="12"/>
      <c r="YX457" s="12"/>
      <c r="YY457" s="12"/>
      <c r="YZ457" s="12"/>
      <c r="ZA457" s="12"/>
      <c r="ZB457" s="12"/>
      <c r="ZC457" s="12"/>
      <c r="ZD457" s="12"/>
      <c r="ZE457" s="12"/>
      <c r="ZF457" s="12"/>
      <c r="ZG457" s="12"/>
      <c r="ZH457" s="12"/>
      <c r="ZI457" s="12"/>
      <c r="ZJ457" s="12"/>
      <c r="ZK457" s="12"/>
      <c r="ZL457" s="12"/>
      <c r="ZM457" s="12"/>
      <c r="ZN457" s="12"/>
      <c r="ZO457" s="12"/>
      <c r="ZP457" s="12"/>
      <c r="ZQ457" s="12"/>
      <c r="ZR457" s="12"/>
      <c r="ZS457" s="12"/>
      <c r="ZT457" s="12"/>
      <c r="ZU457" s="12"/>
      <c r="ZV457" s="12"/>
      <c r="ZW457" s="12"/>
      <c r="ZX457" s="12"/>
      <c r="ZY457" s="12"/>
      <c r="ZZ457" s="12"/>
      <c r="AAA457" s="12"/>
      <c r="AAB457" s="12"/>
      <c r="AAC457" s="12"/>
      <c r="AAD457" s="12"/>
      <c r="AAE457" s="12"/>
      <c r="AAF457" s="12"/>
      <c r="AAG457" s="12"/>
      <c r="AAH457" s="12"/>
      <c r="AAI457" s="12"/>
      <c r="AAJ457" s="12"/>
      <c r="AAK457" s="12"/>
      <c r="AAL457" s="12"/>
      <c r="AAM457" s="12"/>
      <c r="AAN457" s="12"/>
      <c r="AAO457" s="12"/>
      <c r="AAP457" s="12"/>
      <c r="AAQ457" s="12"/>
      <c r="AAR457" s="12"/>
      <c r="AAS457" s="12"/>
      <c r="AAT457" s="12"/>
      <c r="AAU457" s="12"/>
      <c r="AAV457" s="12"/>
      <c r="AAW457" s="12"/>
      <c r="AAX457" s="12"/>
      <c r="AAY457" s="12"/>
      <c r="AAZ457" s="12"/>
      <c r="ABA457" s="12"/>
      <c r="ABB457" s="12"/>
      <c r="ABC457" s="12"/>
      <c r="ABD457" s="12"/>
      <c r="ABE457" s="12"/>
      <c r="ABF457" s="12"/>
      <c r="ABG457" s="12"/>
      <c r="ABH457" s="12"/>
      <c r="ABI457" s="12"/>
      <c r="ABJ457" s="12"/>
      <c r="ABK457" s="12"/>
      <c r="ABL457" s="12"/>
      <c r="ABM457" s="12"/>
      <c r="ABN457" s="12"/>
      <c r="ABO457" s="12"/>
      <c r="ABP457" s="12"/>
      <c r="ABQ457" s="12"/>
      <c r="ABR457" s="12"/>
      <c r="ABS457" s="12"/>
      <c r="ABT457" s="12"/>
      <c r="ABU457" s="12"/>
      <c r="ABV457" s="12"/>
      <c r="ABW457" s="12"/>
      <c r="ABX457" s="12"/>
      <c r="ABY457" s="12"/>
      <c r="ABZ457" s="12"/>
      <c r="ACA457" s="12"/>
      <c r="ACB457" s="12"/>
      <c r="ACC457" s="12"/>
      <c r="ACD457" s="12"/>
      <c r="ACE457" s="12"/>
      <c r="ACF457" s="12"/>
      <c r="ACG457" s="12"/>
      <c r="ACH457" s="12"/>
      <c r="ACI457" s="12"/>
      <c r="ACJ457" s="12"/>
      <c r="ACK457" s="12"/>
      <c r="ACL457" s="12"/>
      <c r="ACM457" s="12"/>
      <c r="ACN457" s="12"/>
      <c r="ACO457" s="12"/>
      <c r="ACP457" s="12"/>
      <c r="ACQ457" s="12"/>
      <c r="ACR457" s="12"/>
      <c r="ACS457" s="12"/>
      <c r="ACT457" s="12"/>
      <c r="ACU457" s="12"/>
      <c r="ACV457" s="12"/>
      <c r="ACW457" s="12"/>
      <c r="ACX457" s="12"/>
      <c r="ACY457" s="12"/>
      <c r="ACZ457" s="12"/>
      <c r="ADA457" s="12"/>
      <c r="ADB457" s="12"/>
      <c r="ADC457" s="12"/>
      <c r="ADD457" s="12"/>
      <c r="ADE457" s="12"/>
      <c r="ADF457" s="12"/>
      <c r="ADG457" s="12"/>
      <c r="ADH457" s="12"/>
      <c r="ADI457" s="12"/>
      <c r="ADJ457" s="12"/>
      <c r="ADK457" s="12"/>
      <c r="ADL457" s="12"/>
      <c r="ADM457" s="12"/>
      <c r="ADN457" s="12"/>
      <c r="ADO457" s="12"/>
      <c r="ADP457" s="12"/>
      <c r="ADQ457" s="12"/>
      <c r="ADR457" s="12"/>
      <c r="ADS457" s="12"/>
      <c r="ADT457" s="12"/>
      <c r="ADU457" s="12"/>
      <c r="ADV457" s="12"/>
      <c r="ADW457" s="12"/>
      <c r="ADX457" s="12"/>
      <c r="ADY457" s="12"/>
      <c r="ADZ457" s="12"/>
    </row>
    <row r="458" spans="1:806" x14ac:dyDescent="0.25">
      <c r="A458" s="14" t="s">
        <v>388</v>
      </c>
      <c r="B458" s="19">
        <v>43638</v>
      </c>
      <c r="C458" s="8" t="str">
        <f>HYPERLINK("https://www.youtube.com/watch?v=Lau8vqCTPU4","Cutting the Bow timbers! - TALLY HO EP50")</f>
        <v>Cutting the Bow timbers! - TALLY HO EP50</v>
      </c>
      <c r="D458" s="4" t="s">
        <v>390</v>
      </c>
    </row>
    <row r="459" spans="1:806" x14ac:dyDescent="0.25">
      <c r="D459" s="4" t="s">
        <v>821</v>
      </c>
    </row>
    <row r="460" spans="1:806" x14ac:dyDescent="0.25">
      <c r="D460" s="4" t="s">
        <v>391</v>
      </c>
    </row>
    <row r="461" spans="1:806" x14ac:dyDescent="0.25">
      <c r="D461" s="4" t="s">
        <v>822</v>
      </c>
    </row>
    <row r="462" spans="1:806" x14ac:dyDescent="0.25">
      <c r="D462" s="4" t="s">
        <v>392</v>
      </c>
    </row>
    <row r="463" spans="1:806" x14ac:dyDescent="0.25">
      <c r="D463" s="4" t="s">
        <v>393</v>
      </c>
    </row>
    <row r="464" spans="1:806" x14ac:dyDescent="0.25">
      <c r="D464" s="4" t="s">
        <v>823</v>
      </c>
    </row>
    <row r="465" spans="1:806" x14ac:dyDescent="0.25">
      <c r="D465" s="4" t="s">
        <v>824</v>
      </c>
    </row>
    <row r="466" spans="1:806" x14ac:dyDescent="0.25">
      <c r="D466" s="4" t="s">
        <v>962</v>
      </c>
    </row>
    <row r="467" spans="1:806" s="1" customFormat="1" x14ac:dyDescent="0.25">
      <c r="A467" s="7"/>
      <c r="B467" s="20"/>
      <c r="C467" s="5"/>
      <c r="D467" s="5" t="s">
        <v>394</v>
      </c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  <c r="IL467" s="12"/>
      <c r="IM467" s="12"/>
      <c r="IN467" s="12"/>
      <c r="IO467" s="12"/>
      <c r="IP467" s="12"/>
      <c r="IQ467" s="12"/>
      <c r="IR467" s="12"/>
      <c r="IS467" s="12"/>
      <c r="IT467" s="12"/>
      <c r="IU467" s="12"/>
      <c r="IV467" s="12"/>
      <c r="IW467" s="12"/>
      <c r="IX467" s="12"/>
      <c r="IY467" s="12"/>
      <c r="IZ467" s="12"/>
      <c r="JA467" s="12"/>
      <c r="JB467" s="12"/>
      <c r="JC467" s="12"/>
      <c r="JD467" s="12"/>
      <c r="JE467" s="12"/>
      <c r="JF467" s="12"/>
      <c r="JG467" s="12"/>
      <c r="JH467" s="12"/>
      <c r="JI467" s="12"/>
      <c r="JJ467" s="12"/>
      <c r="JK467" s="12"/>
      <c r="JL467" s="12"/>
      <c r="JM467" s="12"/>
      <c r="JN467" s="12"/>
      <c r="JO467" s="12"/>
      <c r="JP467" s="12"/>
      <c r="JQ467" s="12"/>
      <c r="JR467" s="12"/>
      <c r="JS467" s="12"/>
      <c r="JT467" s="12"/>
      <c r="JU467" s="12"/>
      <c r="JV467" s="12"/>
      <c r="JW467" s="12"/>
      <c r="JX467" s="12"/>
      <c r="JY467" s="12"/>
      <c r="JZ467" s="12"/>
      <c r="KA467" s="12"/>
      <c r="KB467" s="12"/>
      <c r="KC467" s="12"/>
      <c r="KD467" s="12"/>
      <c r="KE467" s="12"/>
      <c r="KF467" s="12"/>
      <c r="KG467" s="12"/>
      <c r="KH467" s="12"/>
      <c r="KI467" s="12"/>
      <c r="KJ467" s="12"/>
      <c r="KK467" s="12"/>
      <c r="KL467" s="12"/>
      <c r="KM467" s="12"/>
      <c r="KN467" s="12"/>
      <c r="KO467" s="12"/>
      <c r="KP467" s="12"/>
      <c r="KQ467" s="12"/>
      <c r="KR467" s="12"/>
      <c r="KS467" s="12"/>
      <c r="KT467" s="12"/>
      <c r="KU467" s="12"/>
      <c r="KV467" s="12"/>
      <c r="KW467" s="12"/>
      <c r="KX467" s="12"/>
      <c r="KY467" s="12"/>
      <c r="KZ467" s="12"/>
      <c r="LA467" s="12"/>
      <c r="LB467" s="12"/>
      <c r="LC467" s="12"/>
      <c r="LD467" s="12"/>
      <c r="LE467" s="12"/>
      <c r="LF467" s="12"/>
      <c r="LG467" s="12"/>
      <c r="LH467" s="12"/>
      <c r="LI467" s="12"/>
      <c r="LJ467" s="12"/>
      <c r="LK467" s="12"/>
      <c r="LL467" s="12"/>
      <c r="LM467" s="12"/>
      <c r="LN467" s="12"/>
      <c r="LO467" s="12"/>
      <c r="LP467" s="12"/>
      <c r="LQ467" s="12"/>
      <c r="LR467" s="12"/>
      <c r="LS467" s="12"/>
      <c r="LT467" s="12"/>
      <c r="LU467" s="12"/>
      <c r="LV467" s="12"/>
      <c r="LW467" s="12"/>
      <c r="LX467" s="12"/>
      <c r="LY467" s="12"/>
      <c r="LZ467" s="12"/>
      <c r="MA467" s="12"/>
      <c r="MB467" s="12"/>
      <c r="MC467" s="12"/>
      <c r="MD467" s="12"/>
      <c r="ME467" s="12"/>
      <c r="MF467" s="12"/>
      <c r="MG467" s="12"/>
      <c r="MH467" s="12"/>
      <c r="MI467" s="12"/>
      <c r="MJ467" s="12"/>
      <c r="MK467" s="12"/>
      <c r="ML467" s="12"/>
      <c r="MM467" s="12"/>
      <c r="MN467" s="12"/>
      <c r="MO467" s="12"/>
      <c r="MP467" s="12"/>
      <c r="MQ467" s="12"/>
      <c r="MR467" s="12"/>
      <c r="MS467" s="12"/>
      <c r="MT467" s="12"/>
      <c r="MU467" s="12"/>
      <c r="MV467" s="12"/>
      <c r="MW467" s="12"/>
      <c r="MX467" s="12"/>
      <c r="MY467" s="12"/>
      <c r="MZ467" s="12"/>
      <c r="NA467" s="12"/>
      <c r="NB467" s="12"/>
      <c r="NC467" s="12"/>
      <c r="ND467" s="12"/>
      <c r="NE467" s="12"/>
      <c r="NF467" s="12"/>
      <c r="NG467" s="12"/>
      <c r="NH467" s="12"/>
      <c r="NI467" s="12"/>
      <c r="NJ467" s="12"/>
      <c r="NK467" s="12"/>
      <c r="NL467" s="12"/>
      <c r="NM467" s="12"/>
      <c r="NN467" s="12"/>
      <c r="NO467" s="12"/>
      <c r="NP467" s="12"/>
      <c r="NQ467" s="12"/>
      <c r="NR467" s="12"/>
      <c r="NS467" s="12"/>
      <c r="NT467" s="12"/>
      <c r="NU467" s="12"/>
      <c r="NV467" s="12"/>
      <c r="NW467" s="12"/>
      <c r="NX467" s="12"/>
      <c r="NY467" s="12"/>
      <c r="NZ467" s="12"/>
      <c r="OA467" s="12"/>
      <c r="OB467" s="12"/>
      <c r="OC467" s="12"/>
      <c r="OD467" s="12"/>
      <c r="OE467" s="12"/>
      <c r="OF467" s="12"/>
      <c r="OG467" s="12"/>
      <c r="OH467" s="12"/>
      <c r="OI467" s="12"/>
      <c r="OJ467" s="12"/>
      <c r="OK467" s="12"/>
      <c r="OL467" s="12"/>
      <c r="OM467" s="12"/>
      <c r="ON467" s="12"/>
      <c r="OO467" s="12"/>
      <c r="OP467" s="12"/>
      <c r="OQ467" s="12"/>
      <c r="OR467" s="12"/>
      <c r="OS467" s="12"/>
      <c r="OT467" s="12"/>
      <c r="OU467" s="12"/>
      <c r="OV467" s="12"/>
      <c r="OW467" s="12"/>
      <c r="OX467" s="12"/>
      <c r="OY467" s="12"/>
      <c r="OZ467" s="12"/>
      <c r="PA467" s="12"/>
      <c r="PB467" s="12"/>
      <c r="PC467" s="12"/>
      <c r="PD467" s="12"/>
      <c r="PE467" s="12"/>
      <c r="PF467" s="12"/>
      <c r="PG467" s="12"/>
      <c r="PH467" s="12"/>
      <c r="PI467" s="12"/>
      <c r="PJ467" s="12"/>
      <c r="PK467" s="12"/>
      <c r="PL467" s="12"/>
      <c r="PM467" s="12"/>
      <c r="PN467" s="12"/>
      <c r="PO467" s="12"/>
      <c r="PP467" s="12"/>
      <c r="PQ467" s="12"/>
      <c r="PR467" s="12"/>
      <c r="PS467" s="12"/>
      <c r="PT467" s="12"/>
      <c r="PU467" s="12"/>
      <c r="PV467" s="12"/>
      <c r="PW467" s="12"/>
      <c r="PX467" s="12"/>
      <c r="PY467" s="12"/>
      <c r="PZ467" s="12"/>
      <c r="QA467" s="12"/>
      <c r="QB467" s="12"/>
      <c r="QC467" s="12"/>
      <c r="QD467" s="12"/>
      <c r="QE467" s="12"/>
      <c r="QF467" s="12"/>
      <c r="QG467" s="12"/>
      <c r="QH467" s="12"/>
      <c r="QI467" s="12"/>
      <c r="QJ467" s="12"/>
      <c r="QK467" s="12"/>
      <c r="QL467" s="12"/>
      <c r="QM467" s="12"/>
      <c r="QN467" s="12"/>
      <c r="QO467" s="12"/>
      <c r="QP467" s="12"/>
      <c r="QQ467" s="12"/>
      <c r="QR467" s="12"/>
      <c r="QS467" s="12"/>
      <c r="QT467" s="12"/>
      <c r="QU467" s="12"/>
      <c r="QV467" s="12"/>
      <c r="QW467" s="12"/>
      <c r="QX467" s="12"/>
      <c r="QY467" s="12"/>
      <c r="QZ467" s="12"/>
      <c r="RA467" s="12"/>
      <c r="RB467" s="12"/>
      <c r="RC467" s="12"/>
      <c r="RD467" s="12"/>
      <c r="RE467" s="12"/>
      <c r="RF467" s="12"/>
      <c r="RG467" s="12"/>
      <c r="RH467" s="12"/>
      <c r="RI467" s="12"/>
      <c r="RJ467" s="12"/>
      <c r="RK467" s="12"/>
      <c r="RL467" s="12"/>
      <c r="RM467" s="12"/>
      <c r="RN467" s="12"/>
      <c r="RO467" s="12"/>
      <c r="RP467" s="12"/>
      <c r="RQ467" s="12"/>
      <c r="RR467" s="12"/>
      <c r="RS467" s="12"/>
      <c r="RT467" s="12"/>
      <c r="RU467" s="12"/>
      <c r="RV467" s="12"/>
      <c r="RW467" s="12"/>
      <c r="RX467" s="12"/>
      <c r="RY467" s="12"/>
      <c r="RZ467" s="12"/>
      <c r="SA467" s="12"/>
      <c r="SB467" s="12"/>
      <c r="SC467" s="12"/>
      <c r="SD467" s="12"/>
      <c r="SE467" s="12"/>
      <c r="SF467" s="12"/>
      <c r="SG467" s="12"/>
      <c r="SH467" s="12"/>
      <c r="SI467" s="12"/>
      <c r="SJ467" s="12"/>
      <c r="SK467" s="12"/>
      <c r="SL467" s="12"/>
      <c r="SM467" s="12"/>
      <c r="SN467" s="12"/>
      <c r="SO467" s="12"/>
      <c r="SP467" s="12"/>
      <c r="SQ467" s="12"/>
      <c r="SR467" s="12"/>
      <c r="SS467" s="12"/>
      <c r="ST467" s="12"/>
      <c r="SU467" s="12"/>
      <c r="SV467" s="12"/>
      <c r="SW467" s="12"/>
      <c r="SX467" s="12"/>
      <c r="SY467" s="12"/>
      <c r="SZ467" s="12"/>
      <c r="TA467" s="12"/>
      <c r="TB467" s="12"/>
      <c r="TC467" s="12"/>
      <c r="TD467" s="12"/>
      <c r="TE467" s="12"/>
      <c r="TF467" s="12"/>
      <c r="TG467" s="12"/>
      <c r="TH467" s="12"/>
      <c r="TI467" s="12"/>
      <c r="TJ467" s="12"/>
      <c r="TK467" s="12"/>
      <c r="TL467" s="12"/>
      <c r="TM467" s="12"/>
      <c r="TN467" s="12"/>
      <c r="TO467" s="12"/>
      <c r="TP467" s="12"/>
      <c r="TQ467" s="12"/>
      <c r="TR467" s="12"/>
      <c r="TS467" s="12"/>
      <c r="TT467" s="12"/>
      <c r="TU467" s="12"/>
      <c r="TV467" s="12"/>
      <c r="TW467" s="12"/>
      <c r="TX467" s="12"/>
      <c r="TY467" s="12"/>
      <c r="TZ467" s="12"/>
      <c r="UA467" s="12"/>
      <c r="UB467" s="12"/>
      <c r="UC467" s="12"/>
      <c r="UD467" s="12"/>
      <c r="UE467" s="12"/>
      <c r="UF467" s="12"/>
      <c r="UG467" s="12"/>
      <c r="UH467" s="12"/>
      <c r="UI467" s="12"/>
      <c r="UJ467" s="12"/>
      <c r="UK467" s="12"/>
      <c r="UL467" s="12"/>
      <c r="UM467" s="12"/>
      <c r="UN467" s="12"/>
      <c r="UO467" s="12"/>
      <c r="UP467" s="12"/>
      <c r="UQ467" s="12"/>
      <c r="UR467" s="12"/>
      <c r="US467" s="12"/>
      <c r="UT467" s="12"/>
      <c r="UU467" s="12"/>
      <c r="UV467" s="12"/>
      <c r="UW467" s="12"/>
      <c r="UX467" s="12"/>
      <c r="UY467" s="12"/>
      <c r="UZ467" s="12"/>
      <c r="VA467" s="12"/>
      <c r="VB467" s="12"/>
      <c r="VC467" s="12"/>
      <c r="VD467" s="12"/>
      <c r="VE467" s="12"/>
      <c r="VF467" s="12"/>
      <c r="VG467" s="12"/>
      <c r="VH467" s="12"/>
      <c r="VI467" s="12"/>
      <c r="VJ467" s="12"/>
      <c r="VK467" s="12"/>
      <c r="VL467" s="12"/>
      <c r="VM467" s="12"/>
      <c r="VN467" s="12"/>
      <c r="VO467" s="12"/>
      <c r="VP467" s="12"/>
      <c r="VQ467" s="12"/>
      <c r="VR467" s="12"/>
      <c r="VS467" s="12"/>
      <c r="VT467" s="12"/>
      <c r="VU467" s="12"/>
      <c r="VV467" s="12"/>
      <c r="VW467" s="12"/>
      <c r="VX467" s="12"/>
      <c r="VY467" s="12"/>
      <c r="VZ467" s="12"/>
      <c r="WA467" s="12"/>
      <c r="WB467" s="12"/>
      <c r="WC467" s="12"/>
      <c r="WD467" s="12"/>
      <c r="WE467" s="12"/>
      <c r="WF467" s="12"/>
      <c r="WG467" s="12"/>
      <c r="WH467" s="12"/>
      <c r="WI467" s="12"/>
      <c r="WJ467" s="12"/>
      <c r="WK467" s="12"/>
      <c r="WL467" s="12"/>
      <c r="WM467" s="12"/>
      <c r="WN467" s="12"/>
      <c r="WO467" s="12"/>
      <c r="WP467" s="12"/>
      <c r="WQ467" s="12"/>
      <c r="WR467" s="12"/>
      <c r="WS467" s="12"/>
      <c r="WT467" s="12"/>
      <c r="WU467" s="12"/>
      <c r="WV467" s="12"/>
      <c r="WW467" s="12"/>
      <c r="WX467" s="12"/>
      <c r="WY467" s="12"/>
      <c r="WZ467" s="12"/>
      <c r="XA467" s="12"/>
      <c r="XB467" s="12"/>
      <c r="XC467" s="12"/>
      <c r="XD467" s="12"/>
      <c r="XE467" s="12"/>
      <c r="XF467" s="12"/>
      <c r="XG467" s="12"/>
      <c r="XH467" s="12"/>
      <c r="XI467" s="12"/>
      <c r="XJ467" s="12"/>
      <c r="XK467" s="12"/>
      <c r="XL467" s="12"/>
      <c r="XM467" s="12"/>
      <c r="XN467" s="12"/>
      <c r="XO467" s="12"/>
      <c r="XP467" s="12"/>
      <c r="XQ467" s="12"/>
      <c r="XR467" s="12"/>
      <c r="XS467" s="12"/>
      <c r="XT467" s="12"/>
      <c r="XU467" s="12"/>
      <c r="XV467" s="12"/>
      <c r="XW467" s="12"/>
      <c r="XX467" s="12"/>
      <c r="XY467" s="12"/>
      <c r="XZ467" s="12"/>
      <c r="YA467" s="12"/>
      <c r="YB467" s="12"/>
      <c r="YC467" s="12"/>
      <c r="YD467" s="12"/>
      <c r="YE467" s="12"/>
      <c r="YF467" s="12"/>
      <c r="YG467" s="12"/>
      <c r="YH467" s="12"/>
      <c r="YI467" s="12"/>
      <c r="YJ467" s="12"/>
      <c r="YK467" s="12"/>
      <c r="YL467" s="12"/>
      <c r="YM467" s="12"/>
      <c r="YN467" s="12"/>
      <c r="YO467" s="12"/>
      <c r="YP467" s="12"/>
      <c r="YQ467" s="12"/>
      <c r="YR467" s="12"/>
      <c r="YS467" s="12"/>
      <c r="YT467" s="12"/>
      <c r="YU467" s="12"/>
      <c r="YV467" s="12"/>
      <c r="YW467" s="12"/>
      <c r="YX467" s="12"/>
      <c r="YY467" s="12"/>
      <c r="YZ467" s="12"/>
      <c r="ZA467" s="12"/>
      <c r="ZB467" s="12"/>
      <c r="ZC467" s="12"/>
      <c r="ZD467" s="12"/>
      <c r="ZE467" s="12"/>
      <c r="ZF467" s="12"/>
      <c r="ZG467" s="12"/>
      <c r="ZH467" s="12"/>
      <c r="ZI467" s="12"/>
      <c r="ZJ467" s="12"/>
      <c r="ZK467" s="12"/>
      <c r="ZL467" s="12"/>
      <c r="ZM467" s="12"/>
      <c r="ZN467" s="12"/>
      <c r="ZO467" s="12"/>
      <c r="ZP467" s="12"/>
      <c r="ZQ467" s="12"/>
      <c r="ZR467" s="12"/>
      <c r="ZS467" s="12"/>
      <c r="ZT467" s="12"/>
      <c r="ZU467" s="12"/>
      <c r="ZV467" s="12"/>
      <c r="ZW467" s="12"/>
      <c r="ZX467" s="12"/>
      <c r="ZY467" s="12"/>
      <c r="ZZ467" s="12"/>
      <c r="AAA467" s="12"/>
      <c r="AAB467" s="12"/>
      <c r="AAC467" s="12"/>
      <c r="AAD467" s="12"/>
      <c r="AAE467" s="12"/>
      <c r="AAF467" s="12"/>
      <c r="AAG467" s="12"/>
      <c r="AAH467" s="12"/>
      <c r="AAI467" s="12"/>
      <c r="AAJ467" s="12"/>
      <c r="AAK467" s="12"/>
      <c r="AAL467" s="12"/>
      <c r="AAM467" s="12"/>
      <c r="AAN467" s="12"/>
      <c r="AAO467" s="12"/>
      <c r="AAP467" s="12"/>
      <c r="AAQ467" s="12"/>
      <c r="AAR467" s="12"/>
      <c r="AAS467" s="12"/>
      <c r="AAT467" s="12"/>
      <c r="AAU467" s="12"/>
      <c r="AAV467" s="12"/>
      <c r="AAW467" s="12"/>
      <c r="AAX467" s="12"/>
      <c r="AAY467" s="12"/>
      <c r="AAZ467" s="12"/>
      <c r="ABA467" s="12"/>
      <c r="ABB467" s="12"/>
      <c r="ABC467" s="12"/>
      <c r="ABD467" s="12"/>
      <c r="ABE467" s="12"/>
      <c r="ABF467" s="12"/>
      <c r="ABG467" s="12"/>
      <c r="ABH467" s="12"/>
      <c r="ABI467" s="12"/>
      <c r="ABJ467" s="12"/>
      <c r="ABK467" s="12"/>
      <c r="ABL467" s="12"/>
      <c r="ABM467" s="12"/>
      <c r="ABN467" s="12"/>
      <c r="ABO467" s="12"/>
      <c r="ABP467" s="12"/>
      <c r="ABQ467" s="12"/>
      <c r="ABR467" s="12"/>
      <c r="ABS467" s="12"/>
      <c r="ABT467" s="12"/>
      <c r="ABU467" s="12"/>
      <c r="ABV467" s="12"/>
      <c r="ABW467" s="12"/>
      <c r="ABX467" s="12"/>
      <c r="ABY467" s="12"/>
      <c r="ABZ467" s="12"/>
      <c r="ACA467" s="12"/>
      <c r="ACB467" s="12"/>
      <c r="ACC467" s="12"/>
      <c r="ACD467" s="12"/>
      <c r="ACE467" s="12"/>
      <c r="ACF467" s="12"/>
      <c r="ACG467" s="12"/>
      <c r="ACH467" s="12"/>
      <c r="ACI467" s="12"/>
      <c r="ACJ467" s="12"/>
      <c r="ACK467" s="12"/>
      <c r="ACL467" s="12"/>
      <c r="ACM467" s="12"/>
      <c r="ACN467" s="12"/>
      <c r="ACO467" s="12"/>
      <c r="ACP467" s="12"/>
      <c r="ACQ467" s="12"/>
      <c r="ACR467" s="12"/>
      <c r="ACS467" s="12"/>
      <c r="ACT467" s="12"/>
      <c r="ACU467" s="12"/>
      <c r="ACV467" s="12"/>
      <c r="ACW467" s="12"/>
      <c r="ACX467" s="12"/>
      <c r="ACY467" s="12"/>
      <c r="ACZ467" s="12"/>
      <c r="ADA467" s="12"/>
      <c r="ADB467" s="12"/>
      <c r="ADC467" s="12"/>
      <c r="ADD467" s="12"/>
      <c r="ADE467" s="12"/>
      <c r="ADF467" s="12"/>
      <c r="ADG467" s="12"/>
      <c r="ADH467" s="12"/>
      <c r="ADI467" s="12"/>
      <c r="ADJ467" s="12"/>
      <c r="ADK467" s="12"/>
      <c r="ADL467" s="12"/>
      <c r="ADM467" s="12"/>
      <c r="ADN467" s="12"/>
      <c r="ADO467" s="12"/>
      <c r="ADP467" s="12"/>
      <c r="ADQ467" s="12"/>
      <c r="ADR467" s="12"/>
      <c r="ADS467" s="12"/>
      <c r="ADT467" s="12"/>
      <c r="ADU467" s="12"/>
      <c r="ADV467" s="12"/>
      <c r="ADW467" s="12"/>
      <c r="ADX467" s="12"/>
      <c r="ADY467" s="12"/>
      <c r="ADZ467" s="12"/>
    </row>
    <row r="468" spans="1:806" x14ac:dyDescent="0.25">
      <c r="A468" s="14" t="s">
        <v>396</v>
      </c>
      <c r="B468" s="19">
        <v>43652</v>
      </c>
      <c r="C468" s="8" t="str">
        <f>HYPERLINK("https://www.youtube.com/watch?v=OklCO9sVOxY","Assembling the Bow Timbers! (TALLY HO 51)")</f>
        <v>Assembling the Bow Timbers! (TALLY HO 51)</v>
      </c>
      <c r="D468" s="4" t="s">
        <v>420</v>
      </c>
    </row>
    <row r="469" spans="1:806" x14ac:dyDescent="0.25">
      <c r="D469" s="4" t="s">
        <v>825</v>
      </c>
    </row>
    <row r="470" spans="1:806" x14ac:dyDescent="0.25">
      <c r="D470" s="4" t="s">
        <v>826</v>
      </c>
    </row>
    <row r="471" spans="1:806" x14ac:dyDescent="0.25">
      <c r="D471" s="4" t="s">
        <v>827</v>
      </c>
    </row>
    <row r="472" spans="1:806" x14ac:dyDescent="0.25">
      <c r="D472" s="4" t="s">
        <v>406</v>
      </c>
    </row>
    <row r="473" spans="1:806" x14ac:dyDescent="0.25">
      <c r="D473" s="4" t="s">
        <v>828</v>
      </c>
    </row>
    <row r="474" spans="1:806" x14ac:dyDescent="0.25">
      <c r="D474" s="4" t="s">
        <v>829</v>
      </c>
    </row>
    <row r="475" spans="1:806" x14ac:dyDescent="0.25">
      <c r="D475" s="4" t="s">
        <v>397</v>
      </c>
    </row>
    <row r="476" spans="1:806" x14ac:dyDescent="0.25">
      <c r="D476" s="4" t="s">
        <v>399</v>
      </c>
    </row>
    <row r="477" spans="1:806" s="1" customFormat="1" x14ac:dyDescent="0.25">
      <c r="A477" s="7"/>
      <c r="B477" s="20"/>
      <c r="C477" s="5"/>
      <c r="D477" s="5" t="s">
        <v>398</v>
      </c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  <c r="IF477" s="12"/>
      <c r="IG477" s="12"/>
      <c r="IH477" s="12"/>
      <c r="II477" s="12"/>
      <c r="IJ477" s="12"/>
      <c r="IK477" s="12"/>
      <c r="IL477" s="12"/>
      <c r="IM477" s="12"/>
      <c r="IN477" s="12"/>
      <c r="IO477" s="12"/>
      <c r="IP477" s="12"/>
      <c r="IQ477" s="12"/>
      <c r="IR477" s="12"/>
      <c r="IS477" s="12"/>
      <c r="IT477" s="12"/>
      <c r="IU477" s="12"/>
      <c r="IV477" s="12"/>
      <c r="IW477" s="12"/>
      <c r="IX477" s="12"/>
      <c r="IY477" s="12"/>
      <c r="IZ477" s="12"/>
      <c r="JA477" s="12"/>
      <c r="JB477" s="12"/>
      <c r="JC477" s="12"/>
      <c r="JD477" s="12"/>
      <c r="JE477" s="12"/>
      <c r="JF477" s="12"/>
      <c r="JG477" s="12"/>
      <c r="JH477" s="12"/>
      <c r="JI477" s="12"/>
      <c r="JJ477" s="12"/>
      <c r="JK477" s="12"/>
      <c r="JL477" s="12"/>
      <c r="JM477" s="12"/>
      <c r="JN477" s="12"/>
      <c r="JO477" s="12"/>
      <c r="JP477" s="12"/>
      <c r="JQ477" s="12"/>
      <c r="JR477" s="12"/>
      <c r="JS477" s="12"/>
      <c r="JT477" s="12"/>
      <c r="JU477" s="12"/>
      <c r="JV477" s="12"/>
      <c r="JW477" s="12"/>
      <c r="JX477" s="12"/>
      <c r="JY477" s="12"/>
      <c r="JZ477" s="12"/>
      <c r="KA477" s="12"/>
      <c r="KB477" s="12"/>
      <c r="KC477" s="12"/>
      <c r="KD477" s="12"/>
      <c r="KE477" s="12"/>
      <c r="KF477" s="12"/>
      <c r="KG477" s="12"/>
      <c r="KH477" s="12"/>
      <c r="KI477" s="12"/>
      <c r="KJ477" s="12"/>
      <c r="KK477" s="12"/>
      <c r="KL477" s="12"/>
      <c r="KM477" s="12"/>
      <c r="KN477" s="12"/>
      <c r="KO477" s="12"/>
      <c r="KP477" s="12"/>
      <c r="KQ477" s="12"/>
      <c r="KR477" s="12"/>
      <c r="KS477" s="12"/>
      <c r="KT477" s="12"/>
      <c r="KU477" s="12"/>
      <c r="KV477" s="12"/>
      <c r="KW477" s="12"/>
      <c r="KX477" s="12"/>
      <c r="KY477" s="12"/>
      <c r="KZ477" s="12"/>
      <c r="LA477" s="12"/>
      <c r="LB477" s="12"/>
      <c r="LC477" s="12"/>
      <c r="LD477" s="12"/>
      <c r="LE477" s="12"/>
      <c r="LF477" s="12"/>
      <c r="LG477" s="12"/>
      <c r="LH477" s="12"/>
      <c r="LI477" s="12"/>
      <c r="LJ477" s="12"/>
      <c r="LK477" s="12"/>
      <c r="LL477" s="12"/>
      <c r="LM477" s="12"/>
      <c r="LN477" s="12"/>
      <c r="LO477" s="12"/>
      <c r="LP477" s="12"/>
      <c r="LQ477" s="12"/>
      <c r="LR477" s="12"/>
      <c r="LS477" s="12"/>
      <c r="LT477" s="12"/>
      <c r="LU477" s="12"/>
      <c r="LV477" s="12"/>
      <c r="LW477" s="12"/>
      <c r="LX477" s="12"/>
      <c r="LY477" s="12"/>
      <c r="LZ477" s="12"/>
      <c r="MA477" s="12"/>
      <c r="MB477" s="12"/>
      <c r="MC477" s="12"/>
      <c r="MD477" s="12"/>
      <c r="ME477" s="12"/>
      <c r="MF477" s="12"/>
      <c r="MG477" s="12"/>
      <c r="MH477" s="12"/>
      <c r="MI477" s="12"/>
      <c r="MJ477" s="12"/>
      <c r="MK477" s="12"/>
      <c r="ML477" s="12"/>
      <c r="MM477" s="12"/>
      <c r="MN477" s="12"/>
      <c r="MO477" s="12"/>
      <c r="MP477" s="12"/>
      <c r="MQ477" s="12"/>
      <c r="MR477" s="12"/>
      <c r="MS477" s="12"/>
      <c r="MT477" s="12"/>
      <c r="MU477" s="12"/>
      <c r="MV477" s="12"/>
      <c r="MW477" s="12"/>
      <c r="MX477" s="12"/>
      <c r="MY477" s="12"/>
      <c r="MZ477" s="12"/>
      <c r="NA477" s="12"/>
      <c r="NB477" s="12"/>
      <c r="NC477" s="12"/>
      <c r="ND477" s="12"/>
      <c r="NE477" s="12"/>
      <c r="NF477" s="12"/>
      <c r="NG477" s="12"/>
      <c r="NH477" s="12"/>
      <c r="NI477" s="12"/>
      <c r="NJ477" s="12"/>
      <c r="NK477" s="12"/>
      <c r="NL477" s="12"/>
      <c r="NM477" s="12"/>
      <c r="NN477" s="12"/>
      <c r="NO477" s="12"/>
      <c r="NP477" s="12"/>
      <c r="NQ477" s="12"/>
      <c r="NR477" s="12"/>
      <c r="NS477" s="12"/>
      <c r="NT477" s="12"/>
      <c r="NU477" s="12"/>
      <c r="NV477" s="12"/>
      <c r="NW477" s="12"/>
      <c r="NX477" s="12"/>
      <c r="NY477" s="12"/>
      <c r="NZ477" s="12"/>
      <c r="OA477" s="12"/>
      <c r="OB477" s="12"/>
      <c r="OC477" s="12"/>
      <c r="OD477" s="12"/>
      <c r="OE477" s="12"/>
      <c r="OF477" s="12"/>
      <c r="OG477" s="12"/>
      <c r="OH477" s="12"/>
      <c r="OI477" s="12"/>
      <c r="OJ477" s="12"/>
      <c r="OK477" s="12"/>
      <c r="OL477" s="12"/>
      <c r="OM477" s="12"/>
      <c r="ON477" s="12"/>
      <c r="OO477" s="12"/>
      <c r="OP477" s="12"/>
      <c r="OQ477" s="12"/>
      <c r="OR477" s="12"/>
      <c r="OS477" s="12"/>
      <c r="OT477" s="12"/>
      <c r="OU477" s="12"/>
      <c r="OV477" s="12"/>
      <c r="OW477" s="12"/>
      <c r="OX477" s="12"/>
      <c r="OY477" s="12"/>
      <c r="OZ477" s="12"/>
      <c r="PA477" s="12"/>
      <c r="PB477" s="12"/>
      <c r="PC477" s="12"/>
      <c r="PD477" s="12"/>
      <c r="PE477" s="12"/>
      <c r="PF477" s="12"/>
      <c r="PG477" s="12"/>
      <c r="PH477" s="12"/>
      <c r="PI477" s="12"/>
      <c r="PJ477" s="12"/>
      <c r="PK477" s="12"/>
      <c r="PL477" s="12"/>
      <c r="PM477" s="12"/>
      <c r="PN477" s="12"/>
      <c r="PO477" s="12"/>
      <c r="PP477" s="12"/>
      <c r="PQ477" s="12"/>
      <c r="PR477" s="12"/>
      <c r="PS477" s="12"/>
      <c r="PT477" s="12"/>
      <c r="PU477" s="12"/>
      <c r="PV477" s="12"/>
      <c r="PW477" s="12"/>
      <c r="PX477" s="12"/>
      <c r="PY477" s="12"/>
      <c r="PZ477" s="12"/>
      <c r="QA477" s="12"/>
      <c r="QB477" s="12"/>
      <c r="QC477" s="12"/>
      <c r="QD477" s="12"/>
      <c r="QE477" s="12"/>
      <c r="QF477" s="12"/>
      <c r="QG477" s="12"/>
      <c r="QH477" s="12"/>
      <c r="QI477" s="12"/>
      <c r="QJ477" s="12"/>
      <c r="QK477" s="12"/>
      <c r="QL477" s="12"/>
      <c r="QM477" s="12"/>
      <c r="QN477" s="12"/>
      <c r="QO477" s="12"/>
      <c r="QP477" s="12"/>
      <c r="QQ477" s="12"/>
      <c r="QR477" s="12"/>
      <c r="QS477" s="12"/>
      <c r="QT477" s="12"/>
      <c r="QU477" s="12"/>
      <c r="QV477" s="12"/>
      <c r="QW477" s="12"/>
      <c r="QX477" s="12"/>
      <c r="QY477" s="12"/>
      <c r="QZ477" s="12"/>
      <c r="RA477" s="12"/>
      <c r="RB477" s="12"/>
      <c r="RC477" s="12"/>
      <c r="RD477" s="12"/>
      <c r="RE477" s="12"/>
      <c r="RF477" s="12"/>
      <c r="RG477" s="12"/>
      <c r="RH477" s="12"/>
      <c r="RI477" s="12"/>
      <c r="RJ477" s="12"/>
      <c r="RK477" s="12"/>
      <c r="RL477" s="12"/>
      <c r="RM477" s="12"/>
      <c r="RN477" s="12"/>
      <c r="RO477" s="12"/>
      <c r="RP477" s="12"/>
      <c r="RQ477" s="12"/>
      <c r="RR477" s="12"/>
      <c r="RS477" s="12"/>
      <c r="RT477" s="12"/>
      <c r="RU477" s="12"/>
      <c r="RV477" s="12"/>
      <c r="RW477" s="12"/>
      <c r="RX477" s="12"/>
      <c r="RY477" s="12"/>
      <c r="RZ477" s="12"/>
      <c r="SA477" s="12"/>
      <c r="SB477" s="12"/>
      <c r="SC477" s="12"/>
      <c r="SD477" s="12"/>
      <c r="SE477" s="12"/>
      <c r="SF477" s="12"/>
      <c r="SG477" s="12"/>
      <c r="SH477" s="12"/>
      <c r="SI477" s="12"/>
      <c r="SJ477" s="12"/>
      <c r="SK477" s="12"/>
      <c r="SL477" s="12"/>
      <c r="SM477" s="12"/>
      <c r="SN477" s="12"/>
      <c r="SO477" s="12"/>
      <c r="SP477" s="12"/>
      <c r="SQ477" s="12"/>
      <c r="SR477" s="12"/>
      <c r="SS477" s="12"/>
      <c r="ST477" s="12"/>
      <c r="SU477" s="12"/>
      <c r="SV477" s="12"/>
      <c r="SW477" s="12"/>
      <c r="SX477" s="12"/>
      <c r="SY477" s="12"/>
      <c r="SZ477" s="12"/>
      <c r="TA477" s="12"/>
      <c r="TB477" s="12"/>
      <c r="TC477" s="12"/>
      <c r="TD477" s="12"/>
      <c r="TE477" s="12"/>
      <c r="TF477" s="12"/>
      <c r="TG477" s="12"/>
      <c r="TH477" s="12"/>
      <c r="TI477" s="12"/>
      <c r="TJ477" s="12"/>
      <c r="TK477" s="12"/>
      <c r="TL477" s="12"/>
      <c r="TM477" s="12"/>
      <c r="TN477" s="12"/>
      <c r="TO477" s="12"/>
      <c r="TP477" s="12"/>
      <c r="TQ477" s="12"/>
      <c r="TR477" s="12"/>
      <c r="TS477" s="12"/>
      <c r="TT477" s="12"/>
      <c r="TU477" s="12"/>
      <c r="TV477" s="12"/>
      <c r="TW477" s="12"/>
      <c r="TX477" s="12"/>
      <c r="TY477" s="12"/>
      <c r="TZ477" s="12"/>
      <c r="UA477" s="12"/>
      <c r="UB477" s="12"/>
      <c r="UC477" s="12"/>
      <c r="UD477" s="12"/>
      <c r="UE477" s="12"/>
      <c r="UF477" s="12"/>
      <c r="UG477" s="12"/>
      <c r="UH477" s="12"/>
      <c r="UI477" s="12"/>
      <c r="UJ477" s="12"/>
      <c r="UK477" s="12"/>
      <c r="UL477" s="12"/>
      <c r="UM477" s="12"/>
      <c r="UN477" s="12"/>
      <c r="UO477" s="12"/>
      <c r="UP477" s="12"/>
      <c r="UQ477" s="12"/>
      <c r="UR477" s="12"/>
      <c r="US477" s="12"/>
      <c r="UT477" s="12"/>
      <c r="UU477" s="12"/>
      <c r="UV477" s="12"/>
      <c r="UW477" s="12"/>
      <c r="UX477" s="12"/>
      <c r="UY477" s="12"/>
      <c r="UZ477" s="12"/>
      <c r="VA477" s="12"/>
      <c r="VB477" s="12"/>
      <c r="VC477" s="12"/>
      <c r="VD477" s="12"/>
      <c r="VE477" s="12"/>
      <c r="VF477" s="12"/>
      <c r="VG477" s="12"/>
      <c r="VH477" s="12"/>
      <c r="VI477" s="12"/>
      <c r="VJ477" s="12"/>
      <c r="VK477" s="12"/>
      <c r="VL477" s="12"/>
      <c r="VM477" s="12"/>
      <c r="VN477" s="12"/>
      <c r="VO477" s="12"/>
      <c r="VP477" s="12"/>
      <c r="VQ477" s="12"/>
      <c r="VR477" s="12"/>
      <c r="VS477" s="12"/>
      <c r="VT477" s="12"/>
      <c r="VU477" s="12"/>
      <c r="VV477" s="12"/>
      <c r="VW477" s="12"/>
      <c r="VX477" s="12"/>
      <c r="VY477" s="12"/>
      <c r="VZ477" s="12"/>
      <c r="WA477" s="12"/>
      <c r="WB477" s="12"/>
      <c r="WC477" s="12"/>
      <c r="WD477" s="12"/>
      <c r="WE477" s="12"/>
      <c r="WF477" s="12"/>
      <c r="WG477" s="12"/>
      <c r="WH477" s="12"/>
      <c r="WI477" s="12"/>
      <c r="WJ477" s="12"/>
      <c r="WK477" s="12"/>
      <c r="WL477" s="12"/>
      <c r="WM477" s="12"/>
      <c r="WN477" s="12"/>
      <c r="WO477" s="12"/>
      <c r="WP477" s="12"/>
      <c r="WQ477" s="12"/>
      <c r="WR477" s="12"/>
      <c r="WS477" s="12"/>
      <c r="WT477" s="12"/>
      <c r="WU477" s="12"/>
      <c r="WV477" s="12"/>
      <c r="WW477" s="12"/>
      <c r="WX477" s="12"/>
      <c r="WY477" s="12"/>
      <c r="WZ477" s="12"/>
      <c r="XA477" s="12"/>
      <c r="XB477" s="12"/>
      <c r="XC477" s="12"/>
      <c r="XD477" s="12"/>
      <c r="XE477" s="12"/>
      <c r="XF477" s="12"/>
      <c r="XG477" s="12"/>
      <c r="XH477" s="12"/>
      <c r="XI477" s="12"/>
      <c r="XJ477" s="12"/>
      <c r="XK477" s="12"/>
      <c r="XL477" s="12"/>
      <c r="XM477" s="12"/>
      <c r="XN477" s="12"/>
      <c r="XO477" s="12"/>
      <c r="XP477" s="12"/>
      <c r="XQ477" s="12"/>
      <c r="XR477" s="12"/>
      <c r="XS477" s="12"/>
      <c r="XT477" s="12"/>
      <c r="XU477" s="12"/>
      <c r="XV477" s="12"/>
      <c r="XW477" s="12"/>
      <c r="XX477" s="12"/>
      <c r="XY477" s="12"/>
      <c r="XZ477" s="12"/>
      <c r="YA477" s="12"/>
      <c r="YB477" s="12"/>
      <c r="YC477" s="12"/>
      <c r="YD477" s="12"/>
      <c r="YE477" s="12"/>
      <c r="YF477" s="12"/>
      <c r="YG477" s="12"/>
      <c r="YH477" s="12"/>
      <c r="YI477" s="12"/>
      <c r="YJ477" s="12"/>
      <c r="YK477" s="12"/>
      <c r="YL477" s="12"/>
      <c r="YM477" s="12"/>
      <c r="YN477" s="12"/>
      <c r="YO477" s="12"/>
      <c r="YP477" s="12"/>
      <c r="YQ477" s="12"/>
      <c r="YR477" s="12"/>
      <c r="YS477" s="12"/>
      <c r="YT477" s="12"/>
      <c r="YU477" s="12"/>
      <c r="YV477" s="12"/>
      <c r="YW477" s="12"/>
      <c r="YX477" s="12"/>
      <c r="YY477" s="12"/>
      <c r="YZ477" s="12"/>
      <c r="ZA477" s="12"/>
      <c r="ZB477" s="12"/>
      <c r="ZC477" s="12"/>
      <c r="ZD477" s="12"/>
      <c r="ZE477" s="12"/>
      <c r="ZF477" s="12"/>
      <c r="ZG477" s="12"/>
      <c r="ZH477" s="12"/>
      <c r="ZI477" s="12"/>
      <c r="ZJ477" s="12"/>
      <c r="ZK477" s="12"/>
      <c r="ZL477" s="12"/>
      <c r="ZM477" s="12"/>
      <c r="ZN477" s="12"/>
      <c r="ZO477" s="12"/>
      <c r="ZP477" s="12"/>
      <c r="ZQ477" s="12"/>
      <c r="ZR477" s="12"/>
      <c r="ZS477" s="12"/>
      <c r="ZT477" s="12"/>
      <c r="ZU477" s="12"/>
      <c r="ZV477" s="12"/>
      <c r="ZW477" s="12"/>
      <c r="ZX477" s="12"/>
      <c r="ZY477" s="12"/>
      <c r="ZZ477" s="12"/>
      <c r="AAA477" s="12"/>
      <c r="AAB477" s="12"/>
      <c r="AAC477" s="12"/>
      <c r="AAD477" s="12"/>
      <c r="AAE477" s="12"/>
      <c r="AAF477" s="12"/>
      <c r="AAG477" s="12"/>
      <c r="AAH477" s="12"/>
      <c r="AAI477" s="12"/>
      <c r="AAJ477" s="12"/>
      <c r="AAK477" s="12"/>
      <c r="AAL477" s="12"/>
      <c r="AAM477" s="12"/>
      <c r="AAN477" s="12"/>
      <c r="AAO477" s="12"/>
      <c r="AAP477" s="12"/>
      <c r="AAQ477" s="12"/>
      <c r="AAR477" s="12"/>
      <c r="AAS477" s="12"/>
      <c r="AAT477" s="12"/>
      <c r="AAU477" s="12"/>
      <c r="AAV477" s="12"/>
      <c r="AAW477" s="12"/>
      <c r="AAX477" s="12"/>
      <c r="AAY477" s="12"/>
      <c r="AAZ477" s="12"/>
      <c r="ABA477" s="12"/>
      <c r="ABB477" s="12"/>
      <c r="ABC477" s="12"/>
      <c r="ABD477" s="12"/>
      <c r="ABE477" s="12"/>
      <c r="ABF477" s="12"/>
      <c r="ABG477" s="12"/>
      <c r="ABH477" s="12"/>
      <c r="ABI477" s="12"/>
      <c r="ABJ477" s="12"/>
      <c r="ABK477" s="12"/>
      <c r="ABL477" s="12"/>
      <c r="ABM477" s="12"/>
      <c r="ABN477" s="12"/>
      <c r="ABO477" s="12"/>
      <c r="ABP477" s="12"/>
      <c r="ABQ477" s="12"/>
      <c r="ABR477" s="12"/>
      <c r="ABS477" s="12"/>
      <c r="ABT477" s="12"/>
      <c r="ABU477" s="12"/>
      <c r="ABV477" s="12"/>
      <c r="ABW477" s="12"/>
      <c r="ABX477" s="12"/>
      <c r="ABY477" s="12"/>
      <c r="ABZ477" s="12"/>
      <c r="ACA477" s="12"/>
      <c r="ACB477" s="12"/>
      <c r="ACC477" s="12"/>
      <c r="ACD477" s="12"/>
      <c r="ACE477" s="12"/>
      <c r="ACF477" s="12"/>
      <c r="ACG477" s="12"/>
      <c r="ACH477" s="12"/>
      <c r="ACI477" s="12"/>
      <c r="ACJ477" s="12"/>
      <c r="ACK477" s="12"/>
      <c r="ACL477" s="12"/>
      <c r="ACM477" s="12"/>
      <c r="ACN477" s="12"/>
      <c r="ACO477" s="12"/>
      <c r="ACP477" s="12"/>
      <c r="ACQ477" s="12"/>
      <c r="ACR477" s="12"/>
      <c r="ACS477" s="12"/>
      <c r="ACT477" s="12"/>
      <c r="ACU477" s="12"/>
      <c r="ACV477" s="12"/>
      <c r="ACW477" s="12"/>
      <c r="ACX477" s="12"/>
      <c r="ACY477" s="12"/>
      <c r="ACZ477" s="12"/>
      <c r="ADA477" s="12"/>
      <c r="ADB477" s="12"/>
      <c r="ADC477" s="12"/>
      <c r="ADD477" s="12"/>
      <c r="ADE477" s="12"/>
      <c r="ADF477" s="12"/>
      <c r="ADG477" s="12"/>
      <c r="ADH477" s="12"/>
      <c r="ADI477" s="12"/>
      <c r="ADJ477" s="12"/>
      <c r="ADK477" s="12"/>
      <c r="ADL477" s="12"/>
      <c r="ADM477" s="12"/>
      <c r="ADN477" s="12"/>
      <c r="ADO477" s="12"/>
      <c r="ADP477" s="12"/>
      <c r="ADQ477" s="12"/>
      <c r="ADR477" s="12"/>
      <c r="ADS477" s="12"/>
      <c r="ADT477" s="12"/>
      <c r="ADU477" s="12"/>
      <c r="ADV477" s="12"/>
      <c r="ADW477" s="12"/>
      <c r="ADX477" s="12"/>
      <c r="ADY477" s="12"/>
      <c r="ADZ477" s="12"/>
    </row>
    <row r="478" spans="1:806" x14ac:dyDescent="0.25">
      <c r="A478" s="14" t="s">
        <v>404</v>
      </c>
      <c r="B478" s="19">
        <v>43666</v>
      </c>
      <c r="C478" s="8" t="str">
        <f>HYPERLINK("https://www.youtube.com/watch?v=VTOBUIv8Ej4","Replacing the bow on a vintage wooden boat / Rebuilding Tally Ho EP52")</f>
        <v>Replacing the bow on a vintage wooden boat / Rebuilding Tally Ho EP52</v>
      </c>
      <c r="D478" s="4" t="s">
        <v>405</v>
      </c>
    </row>
    <row r="479" spans="1:806" x14ac:dyDescent="0.25">
      <c r="D479" s="4" t="s">
        <v>830</v>
      </c>
    </row>
    <row r="480" spans="1:806" x14ac:dyDescent="0.25">
      <c r="D480" s="4" t="s">
        <v>831</v>
      </c>
    </row>
    <row r="481" spans="1:806" x14ac:dyDescent="0.25">
      <c r="D481" s="4" t="s">
        <v>832</v>
      </c>
    </row>
    <row r="482" spans="1:806" x14ac:dyDescent="0.25">
      <c r="D482" s="4" t="s">
        <v>407</v>
      </c>
    </row>
    <row r="483" spans="1:806" x14ac:dyDescent="0.25">
      <c r="D483" s="4" t="s">
        <v>413</v>
      </c>
    </row>
    <row r="484" spans="1:806" x14ac:dyDescent="0.25">
      <c r="D484" s="4" t="s">
        <v>408</v>
      </c>
    </row>
    <row r="485" spans="1:806" x14ac:dyDescent="0.25">
      <c r="D485" s="4" t="s">
        <v>409</v>
      </c>
    </row>
    <row r="486" spans="1:806" x14ac:dyDescent="0.25">
      <c r="D486" s="4" t="s">
        <v>410</v>
      </c>
    </row>
    <row r="487" spans="1:806" x14ac:dyDescent="0.25">
      <c r="D487" s="4" t="s">
        <v>411</v>
      </c>
    </row>
    <row r="488" spans="1:806" x14ac:dyDescent="0.25">
      <c r="D488" s="4" t="s">
        <v>412</v>
      </c>
    </row>
    <row r="489" spans="1:806" x14ac:dyDescent="0.25">
      <c r="D489" s="4" t="s">
        <v>833</v>
      </c>
    </row>
    <row r="490" spans="1:806" s="1" customFormat="1" x14ac:dyDescent="0.25">
      <c r="A490" s="7"/>
      <c r="B490" s="20"/>
      <c r="C490" s="5"/>
      <c r="D490" s="5" t="s">
        <v>834</v>
      </c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  <c r="IF490" s="12"/>
      <c r="IG490" s="12"/>
      <c r="IH490" s="12"/>
      <c r="II490" s="12"/>
      <c r="IJ490" s="12"/>
      <c r="IK490" s="12"/>
      <c r="IL490" s="12"/>
      <c r="IM490" s="12"/>
      <c r="IN490" s="12"/>
      <c r="IO490" s="12"/>
      <c r="IP490" s="12"/>
      <c r="IQ490" s="12"/>
      <c r="IR490" s="12"/>
      <c r="IS490" s="12"/>
      <c r="IT490" s="12"/>
      <c r="IU490" s="12"/>
      <c r="IV490" s="12"/>
      <c r="IW490" s="12"/>
      <c r="IX490" s="12"/>
      <c r="IY490" s="12"/>
      <c r="IZ490" s="12"/>
      <c r="JA490" s="12"/>
      <c r="JB490" s="12"/>
      <c r="JC490" s="12"/>
      <c r="JD490" s="12"/>
      <c r="JE490" s="12"/>
      <c r="JF490" s="12"/>
      <c r="JG490" s="12"/>
      <c r="JH490" s="12"/>
      <c r="JI490" s="12"/>
      <c r="JJ490" s="12"/>
      <c r="JK490" s="12"/>
      <c r="JL490" s="12"/>
      <c r="JM490" s="12"/>
      <c r="JN490" s="12"/>
      <c r="JO490" s="12"/>
      <c r="JP490" s="12"/>
      <c r="JQ490" s="12"/>
      <c r="JR490" s="12"/>
      <c r="JS490" s="12"/>
      <c r="JT490" s="12"/>
      <c r="JU490" s="12"/>
      <c r="JV490" s="12"/>
      <c r="JW490" s="12"/>
      <c r="JX490" s="12"/>
      <c r="JY490" s="12"/>
      <c r="JZ490" s="12"/>
      <c r="KA490" s="12"/>
      <c r="KB490" s="12"/>
      <c r="KC490" s="12"/>
      <c r="KD490" s="12"/>
      <c r="KE490" s="12"/>
      <c r="KF490" s="12"/>
      <c r="KG490" s="12"/>
      <c r="KH490" s="12"/>
      <c r="KI490" s="12"/>
      <c r="KJ490" s="12"/>
      <c r="KK490" s="12"/>
      <c r="KL490" s="12"/>
      <c r="KM490" s="12"/>
      <c r="KN490" s="12"/>
      <c r="KO490" s="12"/>
      <c r="KP490" s="12"/>
      <c r="KQ490" s="12"/>
      <c r="KR490" s="12"/>
      <c r="KS490" s="12"/>
      <c r="KT490" s="12"/>
      <c r="KU490" s="12"/>
      <c r="KV490" s="12"/>
      <c r="KW490" s="12"/>
      <c r="KX490" s="12"/>
      <c r="KY490" s="12"/>
      <c r="KZ490" s="12"/>
      <c r="LA490" s="12"/>
      <c r="LB490" s="12"/>
      <c r="LC490" s="12"/>
      <c r="LD490" s="12"/>
      <c r="LE490" s="12"/>
      <c r="LF490" s="12"/>
      <c r="LG490" s="12"/>
      <c r="LH490" s="12"/>
      <c r="LI490" s="12"/>
      <c r="LJ490" s="12"/>
      <c r="LK490" s="12"/>
      <c r="LL490" s="12"/>
      <c r="LM490" s="12"/>
      <c r="LN490" s="12"/>
      <c r="LO490" s="12"/>
      <c r="LP490" s="12"/>
      <c r="LQ490" s="12"/>
      <c r="LR490" s="12"/>
      <c r="LS490" s="12"/>
      <c r="LT490" s="12"/>
      <c r="LU490" s="12"/>
      <c r="LV490" s="12"/>
      <c r="LW490" s="12"/>
      <c r="LX490" s="12"/>
      <c r="LY490" s="12"/>
      <c r="LZ490" s="12"/>
      <c r="MA490" s="12"/>
      <c r="MB490" s="12"/>
      <c r="MC490" s="12"/>
      <c r="MD490" s="12"/>
      <c r="ME490" s="12"/>
      <c r="MF490" s="12"/>
      <c r="MG490" s="12"/>
      <c r="MH490" s="12"/>
      <c r="MI490" s="12"/>
      <c r="MJ490" s="12"/>
      <c r="MK490" s="12"/>
      <c r="ML490" s="12"/>
      <c r="MM490" s="12"/>
      <c r="MN490" s="12"/>
      <c r="MO490" s="12"/>
      <c r="MP490" s="12"/>
      <c r="MQ490" s="12"/>
      <c r="MR490" s="12"/>
      <c r="MS490" s="12"/>
      <c r="MT490" s="12"/>
      <c r="MU490" s="12"/>
      <c r="MV490" s="12"/>
      <c r="MW490" s="12"/>
      <c r="MX490" s="12"/>
      <c r="MY490" s="12"/>
      <c r="MZ490" s="12"/>
      <c r="NA490" s="12"/>
      <c r="NB490" s="12"/>
      <c r="NC490" s="12"/>
      <c r="ND490" s="12"/>
      <c r="NE490" s="12"/>
      <c r="NF490" s="12"/>
      <c r="NG490" s="12"/>
      <c r="NH490" s="12"/>
      <c r="NI490" s="12"/>
      <c r="NJ490" s="12"/>
      <c r="NK490" s="12"/>
      <c r="NL490" s="12"/>
      <c r="NM490" s="12"/>
      <c r="NN490" s="12"/>
      <c r="NO490" s="12"/>
      <c r="NP490" s="12"/>
      <c r="NQ490" s="12"/>
      <c r="NR490" s="12"/>
      <c r="NS490" s="12"/>
      <c r="NT490" s="12"/>
      <c r="NU490" s="12"/>
      <c r="NV490" s="12"/>
      <c r="NW490" s="12"/>
      <c r="NX490" s="12"/>
      <c r="NY490" s="12"/>
      <c r="NZ490" s="12"/>
      <c r="OA490" s="12"/>
      <c r="OB490" s="12"/>
      <c r="OC490" s="12"/>
      <c r="OD490" s="12"/>
      <c r="OE490" s="12"/>
      <c r="OF490" s="12"/>
      <c r="OG490" s="12"/>
      <c r="OH490" s="12"/>
      <c r="OI490" s="12"/>
      <c r="OJ490" s="12"/>
      <c r="OK490" s="12"/>
      <c r="OL490" s="12"/>
      <c r="OM490" s="12"/>
      <c r="ON490" s="12"/>
      <c r="OO490" s="12"/>
      <c r="OP490" s="12"/>
      <c r="OQ490" s="12"/>
      <c r="OR490" s="12"/>
      <c r="OS490" s="12"/>
      <c r="OT490" s="12"/>
      <c r="OU490" s="12"/>
      <c r="OV490" s="12"/>
      <c r="OW490" s="12"/>
      <c r="OX490" s="12"/>
      <c r="OY490" s="12"/>
      <c r="OZ490" s="12"/>
      <c r="PA490" s="12"/>
      <c r="PB490" s="12"/>
      <c r="PC490" s="12"/>
      <c r="PD490" s="12"/>
      <c r="PE490" s="12"/>
      <c r="PF490" s="12"/>
      <c r="PG490" s="12"/>
      <c r="PH490" s="12"/>
      <c r="PI490" s="12"/>
      <c r="PJ490" s="12"/>
      <c r="PK490" s="12"/>
      <c r="PL490" s="12"/>
      <c r="PM490" s="12"/>
      <c r="PN490" s="12"/>
      <c r="PO490" s="12"/>
      <c r="PP490" s="12"/>
      <c r="PQ490" s="12"/>
      <c r="PR490" s="12"/>
      <c r="PS490" s="12"/>
      <c r="PT490" s="12"/>
      <c r="PU490" s="12"/>
      <c r="PV490" s="12"/>
      <c r="PW490" s="12"/>
      <c r="PX490" s="12"/>
      <c r="PY490" s="12"/>
      <c r="PZ490" s="12"/>
      <c r="QA490" s="12"/>
      <c r="QB490" s="12"/>
      <c r="QC490" s="12"/>
      <c r="QD490" s="12"/>
      <c r="QE490" s="12"/>
      <c r="QF490" s="12"/>
      <c r="QG490" s="12"/>
      <c r="QH490" s="12"/>
      <c r="QI490" s="12"/>
      <c r="QJ490" s="12"/>
      <c r="QK490" s="12"/>
      <c r="QL490" s="12"/>
      <c r="QM490" s="12"/>
      <c r="QN490" s="12"/>
      <c r="QO490" s="12"/>
      <c r="QP490" s="12"/>
      <c r="QQ490" s="12"/>
      <c r="QR490" s="12"/>
      <c r="QS490" s="12"/>
      <c r="QT490" s="12"/>
      <c r="QU490" s="12"/>
      <c r="QV490" s="12"/>
      <c r="QW490" s="12"/>
      <c r="QX490" s="12"/>
      <c r="QY490" s="12"/>
      <c r="QZ490" s="12"/>
      <c r="RA490" s="12"/>
      <c r="RB490" s="12"/>
      <c r="RC490" s="12"/>
      <c r="RD490" s="12"/>
      <c r="RE490" s="12"/>
      <c r="RF490" s="12"/>
      <c r="RG490" s="12"/>
      <c r="RH490" s="12"/>
      <c r="RI490" s="12"/>
      <c r="RJ490" s="12"/>
      <c r="RK490" s="12"/>
      <c r="RL490" s="12"/>
      <c r="RM490" s="12"/>
      <c r="RN490" s="12"/>
      <c r="RO490" s="12"/>
      <c r="RP490" s="12"/>
      <c r="RQ490" s="12"/>
      <c r="RR490" s="12"/>
      <c r="RS490" s="12"/>
      <c r="RT490" s="12"/>
      <c r="RU490" s="12"/>
      <c r="RV490" s="12"/>
      <c r="RW490" s="12"/>
      <c r="RX490" s="12"/>
      <c r="RY490" s="12"/>
      <c r="RZ490" s="12"/>
      <c r="SA490" s="12"/>
      <c r="SB490" s="12"/>
      <c r="SC490" s="12"/>
      <c r="SD490" s="12"/>
      <c r="SE490" s="12"/>
      <c r="SF490" s="12"/>
      <c r="SG490" s="12"/>
      <c r="SH490" s="12"/>
      <c r="SI490" s="12"/>
      <c r="SJ490" s="12"/>
      <c r="SK490" s="12"/>
      <c r="SL490" s="12"/>
      <c r="SM490" s="12"/>
      <c r="SN490" s="12"/>
      <c r="SO490" s="12"/>
      <c r="SP490" s="12"/>
      <c r="SQ490" s="12"/>
      <c r="SR490" s="12"/>
      <c r="SS490" s="12"/>
      <c r="ST490" s="12"/>
      <c r="SU490" s="12"/>
      <c r="SV490" s="12"/>
      <c r="SW490" s="12"/>
      <c r="SX490" s="12"/>
      <c r="SY490" s="12"/>
      <c r="SZ490" s="12"/>
      <c r="TA490" s="12"/>
      <c r="TB490" s="12"/>
      <c r="TC490" s="12"/>
      <c r="TD490" s="12"/>
      <c r="TE490" s="12"/>
      <c r="TF490" s="12"/>
      <c r="TG490" s="12"/>
      <c r="TH490" s="12"/>
      <c r="TI490" s="12"/>
      <c r="TJ490" s="12"/>
      <c r="TK490" s="12"/>
      <c r="TL490" s="12"/>
      <c r="TM490" s="12"/>
      <c r="TN490" s="12"/>
      <c r="TO490" s="12"/>
      <c r="TP490" s="12"/>
      <c r="TQ490" s="12"/>
      <c r="TR490" s="12"/>
      <c r="TS490" s="12"/>
      <c r="TT490" s="12"/>
      <c r="TU490" s="12"/>
      <c r="TV490" s="12"/>
      <c r="TW490" s="12"/>
      <c r="TX490" s="12"/>
      <c r="TY490" s="12"/>
      <c r="TZ490" s="12"/>
      <c r="UA490" s="12"/>
      <c r="UB490" s="12"/>
      <c r="UC490" s="12"/>
      <c r="UD490" s="12"/>
      <c r="UE490" s="12"/>
      <c r="UF490" s="12"/>
      <c r="UG490" s="12"/>
      <c r="UH490" s="12"/>
      <c r="UI490" s="12"/>
      <c r="UJ490" s="12"/>
      <c r="UK490" s="12"/>
      <c r="UL490" s="12"/>
      <c r="UM490" s="12"/>
      <c r="UN490" s="12"/>
      <c r="UO490" s="12"/>
      <c r="UP490" s="12"/>
      <c r="UQ490" s="12"/>
      <c r="UR490" s="12"/>
      <c r="US490" s="12"/>
      <c r="UT490" s="12"/>
      <c r="UU490" s="12"/>
      <c r="UV490" s="12"/>
      <c r="UW490" s="12"/>
      <c r="UX490" s="12"/>
      <c r="UY490" s="12"/>
      <c r="UZ490" s="12"/>
      <c r="VA490" s="12"/>
      <c r="VB490" s="12"/>
      <c r="VC490" s="12"/>
      <c r="VD490" s="12"/>
      <c r="VE490" s="12"/>
      <c r="VF490" s="12"/>
      <c r="VG490" s="12"/>
      <c r="VH490" s="12"/>
      <c r="VI490" s="12"/>
      <c r="VJ490" s="12"/>
      <c r="VK490" s="12"/>
      <c r="VL490" s="12"/>
      <c r="VM490" s="12"/>
      <c r="VN490" s="12"/>
      <c r="VO490" s="12"/>
      <c r="VP490" s="12"/>
      <c r="VQ490" s="12"/>
      <c r="VR490" s="12"/>
      <c r="VS490" s="12"/>
      <c r="VT490" s="12"/>
      <c r="VU490" s="12"/>
      <c r="VV490" s="12"/>
      <c r="VW490" s="12"/>
      <c r="VX490" s="12"/>
      <c r="VY490" s="12"/>
      <c r="VZ490" s="12"/>
      <c r="WA490" s="12"/>
      <c r="WB490" s="12"/>
      <c r="WC490" s="12"/>
      <c r="WD490" s="12"/>
      <c r="WE490" s="12"/>
      <c r="WF490" s="12"/>
      <c r="WG490" s="12"/>
      <c r="WH490" s="12"/>
      <c r="WI490" s="12"/>
      <c r="WJ490" s="12"/>
      <c r="WK490" s="12"/>
      <c r="WL490" s="12"/>
      <c r="WM490" s="12"/>
      <c r="WN490" s="12"/>
      <c r="WO490" s="12"/>
      <c r="WP490" s="12"/>
      <c r="WQ490" s="12"/>
      <c r="WR490" s="12"/>
      <c r="WS490" s="12"/>
      <c r="WT490" s="12"/>
      <c r="WU490" s="12"/>
      <c r="WV490" s="12"/>
      <c r="WW490" s="12"/>
      <c r="WX490" s="12"/>
      <c r="WY490" s="12"/>
      <c r="WZ490" s="12"/>
      <c r="XA490" s="12"/>
      <c r="XB490" s="12"/>
      <c r="XC490" s="12"/>
      <c r="XD490" s="12"/>
      <c r="XE490" s="12"/>
      <c r="XF490" s="12"/>
      <c r="XG490" s="12"/>
      <c r="XH490" s="12"/>
      <c r="XI490" s="12"/>
      <c r="XJ490" s="12"/>
      <c r="XK490" s="12"/>
      <c r="XL490" s="12"/>
      <c r="XM490" s="12"/>
      <c r="XN490" s="12"/>
      <c r="XO490" s="12"/>
      <c r="XP490" s="12"/>
      <c r="XQ490" s="12"/>
      <c r="XR490" s="12"/>
      <c r="XS490" s="12"/>
      <c r="XT490" s="12"/>
      <c r="XU490" s="12"/>
      <c r="XV490" s="12"/>
      <c r="XW490" s="12"/>
      <c r="XX490" s="12"/>
      <c r="XY490" s="12"/>
      <c r="XZ490" s="12"/>
      <c r="YA490" s="12"/>
      <c r="YB490" s="12"/>
      <c r="YC490" s="12"/>
      <c r="YD490" s="12"/>
      <c r="YE490" s="12"/>
      <c r="YF490" s="12"/>
      <c r="YG490" s="12"/>
      <c r="YH490" s="12"/>
      <c r="YI490" s="12"/>
      <c r="YJ490" s="12"/>
      <c r="YK490" s="12"/>
      <c r="YL490" s="12"/>
      <c r="YM490" s="12"/>
      <c r="YN490" s="12"/>
      <c r="YO490" s="12"/>
      <c r="YP490" s="12"/>
      <c r="YQ490" s="12"/>
      <c r="YR490" s="12"/>
      <c r="YS490" s="12"/>
      <c r="YT490" s="12"/>
      <c r="YU490" s="12"/>
      <c r="YV490" s="12"/>
      <c r="YW490" s="12"/>
      <c r="YX490" s="12"/>
      <c r="YY490" s="12"/>
      <c r="YZ490" s="12"/>
      <c r="ZA490" s="12"/>
      <c r="ZB490" s="12"/>
      <c r="ZC490" s="12"/>
      <c r="ZD490" s="12"/>
      <c r="ZE490" s="12"/>
      <c r="ZF490" s="12"/>
      <c r="ZG490" s="12"/>
      <c r="ZH490" s="12"/>
      <c r="ZI490" s="12"/>
      <c r="ZJ490" s="12"/>
      <c r="ZK490" s="12"/>
      <c r="ZL490" s="12"/>
      <c r="ZM490" s="12"/>
      <c r="ZN490" s="12"/>
      <c r="ZO490" s="12"/>
      <c r="ZP490" s="12"/>
      <c r="ZQ490" s="12"/>
      <c r="ZR490" s="12"/>
      <c r="ZS490" s="12"/>
      <c r="ZT490" s="12"/>
      <c r="ZU490" s="12"/>
      <c r="ZV490" s="12"/>
      <c r="ZW490" s="12"/>
      <c r="ZX490" s="12"/>
      <c r="ZY490" s="12"/>
      <c r="ZZ490" s="12"/>
      <c r="AAA490" s="12"/>
      <c r="AAB490" s="12"/>
      <c r="AAC490" s="12"/>
      <c r="AAD490" s="12"/>
      <c r="AAE490" s="12"/>
      <c r="AAF490" s="12"/>
      <c r="AAG490" s="12"/>
      <c r="AAH490" s="12"/>
      <c r="AAI490" s="12"/>
      <c r="AAJ490" s="12"/>
      <c r="AAK490" s="12"/>
      <c r="AAL490" s="12"/>
      <c r="AAM490" s="12"/>
      <c r="AAN490" s="12"/>
      <c r="AAO490" s="12"/>
      <c r="AAP490" s="12"/>
      <c r="AAQ490" s="12"/>
      <c r="AAR490" s="12"/>
      <c r="AAS490" s="12"/>
      <c r="AAT490" s="12"/>
      <c r="AAU490" s="12"/>
      <c r="AAV490" s="12"/>
      <c r="AAW490" s="12"/>
      <c r="AAX490" s="12"/>
      <c r="AAY490" s="12"/>
      <c r="AAZ490" s="12"/>
      <c r="ABA490" s="12"/>
      <c r="ABB490" s="12"/>
      <c r="ABC490" s="12"/>
      <c r="ABD490" s="12"/>
      <c r="ABE490" s="12"/>
      <c r="ABF490" s="12"/>
      <c r="ABG490" s="12"/>
      <c r="ABH490" s="12"/>
      <c r="ABI490" s="12"/>
      <c r="ABJ490" s="12"/>
      <c r="ABK490" s="12"/>
      <c r="ABL490" s="12"/>
      <c r="ABM490" s="12"/>
      <c r="ABN490" s="12"/>
      <c r="ABO490" s="12"/>
      <c r="ABP490" s="12"/>
      <c r="ABQ490" s="12"/>
      <c r="ABR490" s="12"/>
      <c r="ABS490" s="12"/>
      <c r="ABT490" s="12"/>
      <c r="ABU490" s="12"/>
      <c r="ABV490" s="12"/>
      <c r="ABW490" s="12"/>
      <c r="ABX490" s="12"/>
      <c r="ABY490" s="12"/>
      <c r="ABZ490" s="12"/>
      <c r="ACA490" s="12"/>
      <c r="ACB490" s="12"/>
      <c r="ACC490" s="12"/>
      <c r="ACD490" s="12"/>
      <c r="ACE490" s="12"/>
      <c r="ACF490" s="12"/>
      <c r="ACG490" s="12"/>
      <c r="ACH490" s="12"/>
      <c r="ACI490" s="12"/>
      <c r="ACJ490" s="12"/>
      <c r="ACK490" s="12"/>
      <c r="ACL490" s="12"/>
      <c r="ACM490" s="12"/>
      <c r="ACN490" s="12"/>
      <c r="ACO490" s="12"/>
      <c r="ACP490" s="12"/>
      <c r="ACQ490" s="12"/>
      <c r="ACR490" s="12"/>
      <c r="ACS490" s="12"/>
      <c r="ACT490" s="12"/>
      <c r="ACU490" s="12"/>
      <c r="ACV490" s="12"/>
      <c r="ACW490" s="12"/>
      <c r="ACX490" s="12"/>
      <c r="ACY490" s="12"/>
      <c r="ACZ490" s="12"/>
      <c r="ADA490" s="12"/>
      <c r="ADB490" s="12"/>
      <c r="ADC490" s="12"/>
      <c r="ADD490" s="12"/>
      <c r="ADE490" s="12"/>
      <c r="ADF490" s="12"/>
      <c r="ADG490" s="12"/>
      <c r="ADH490" s="12"/>
      <c r="ADI490" s="12"/>
      <c r="ADJ490" s="12"/>
      <c r="ADK490" s="12"/>
      <c r="ADL490" s="12"/>
      <c r="ADM490" s="12"/>
      <c r="ADN490" s="12"/>
      <c r="ADO490" s="12"/>
      <c r="ADP490" s="12"/>
      <c r="ADQ490" s="12"/>
      <c r="ADR490" s="12"/>
      <c r="ADS490" s="12"/>
      <c r="ADT490" s="12"/>
      <c r="ADU490" s="12"/>
      <c r="ADV490" s="12"/>
      <c r="ADW490" s="12"/>
      <c r="ADX490" s="12"/>
      <c r="ADY490" s="12"/>
      <c r="ADZ490" s="12"/>
    </row>
    <row r="491" spans="1:806" x14ac:dyDescent="0.25">
      <c r="A491" s="14" t="s">
        <v>414</v>
      </c>
      <c r="B491" s="19">
        <v>43680</v>
      </c>
      <c r="C491" s="8" t="str">
        <f>HYPERLINK("https://www.youtube.com/watch?v=mfOrn3Z7R78","Rebuilding Tally Ho - Frame-Raising 2.0 (meeting the crew!) EP53")</f>
        <v>Rebuilding Tally Ho - Frame-Raising 2.0 (meeting the crew!) EP53</v>
      </c>
      <c r="D491" s="4" t="s">
        <v>415</v>
      </c>
    </row>
    <row r="492" spans="1:806" x14ac:dyDescent="0.25">
      <c r="D492" s="4" t="s">
        <v>416</v>
      </c>
    </row>
    <row r="493" spans="1:806" x14ac:dyDescent="0.25">
      <c r="D493" s="4" t="s">
        <v>835</v>
      </c>
    </row>
    <row r="494" spans="1:806" x14ac:dyDescent="0.25">
      <c r="D494" s="4" t="s">
        <v>417</v>
      </c>
    </row>
    <row r="495" spans="1:806" x14ac:dyDescent="0.25">
      <c r="D495" s="4" t="s">
        <v>836</v>
      </c>
    </row>
    <row r="496" spans="1:806" x14ac:dyDescent="0.25">
      <c r="D496" s="4" t="s">
        <v>837</v>
      </c>
    </row>
    <row r="497" spans="1:806" x14ac:dyDescent="0.25">
      <c r="D497" s="4" t="s">
        <v>418</v>
      </c>
    </row>
    <row r="498" spans="1:806" s="1" customFormat="1" x14ac:dyDescent="0.25">
      <c r="A498" s="7"/>
      <c r="B498" s="20"/>
      <c r="C498" s="5"/>
      <c r="D498" s="5" t="s">
        <v>838</v>
      </c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  <c r="IT498" s="12"/>
      <c r="IU498" s="12"/>
      <c r="IV498" s="12"/>
      <c r="IW498" s="12"/>
      <c r="IX498" s="12"/>
      <c r="IY498" s="12"/>
      <c r="IZ498" s="12"/>
      <c r="JA498" s="12"/>
      <c r="JB498" s="12"/>
      <c r="JC498" s="12"/>
      <c r="JD498" s="12"/>
      <c r="JE498" s="12"/>
      <c r="JF498" s="12"/>
      <c r="JG498" s="12"/>
      <c r="JH498" s="12"/>
      <c r="JI498" s="12"/>
      <c r="JJ498" s="12"/>
      <c r="JK498" s="12"/>
      <c r="JL498" s="12"/>
      <c r="JM498" s="12"/>
      <c r="JN498" s="12"/>
      <c r="JO498" s="12"/>
      <c r="JP498" s="12"/>
      <c r="JQ498" s="12"/>
      <c r="JR498" s="12"/>
      <c r="JS498" s="12"/>
      <c r="JT498" s="12"/>
      <c r="JU498" s="12"/>
      <c r="JV498" s="12"/>
      <c r="JW498" s="12"/>
      <c r="JX498" s="12"/>
      <c r="JY498" s="12"/>
      <c r="JZ498" s="12"/>
      <c r="KA498" s="12"/>
      <c r="KB498" s="12"/>
      <c r="KC498" s="12"/>
      <c r="KD498" s="12"/>
      <c r="KE498" s="12"/>
      <c r="KF498" s="12"/>
      <c r="KG498" s="12"/>
      <c r="KH498" s="12"/>
      <c r="KI498" s="12"/>
      <c r="KJ498" s="12"/>
      <c r="KK498" s="12"/>
      <c r="KL498" s="12"/>
      <c r="KM498" s="12"/>
      <c r="KN498" s="12"/>
      <c r="KO498" s="12"/>
      <c r="KP498" s="12"/>
      <c r="KQ498" s="12"/>
      <c r="KR498" s="12"/>
      <c r="KS498" s="12"/>
      <c r="KT498" s="12"/>
      <c r="KU498" s="12"/>
      <c r="KV498" s="12"/>
      <c r="KW498" s="12"/>
      <c r="KX498" s="12"/>
      <c r="KY498" s="12"/>
      <c r="KZ498" s="12"/>
      <c r="LA498" s="12"/>
      <c r="LB498" s="12"/>
      <c r="LC498" s="12"/>
      <c r="LD498" s="12"/>
      <c r="LE498" s="12"/>
      <c r="LF498" s="12"/>
      <c r="LG498" s="12"/>
      <c r="LH498" s="12"/>
      <c r="LI498" s="12"/>
      <c r="LJ498" s="12"/>
      <c r="LK498" s="12"/>
      <c r="LL498" s="12"/>
      <c r="LM498" s="12"/>
      <c r="LN498" s="12"/>
      <c r="LO498" s="12"/>
      <c r="LP498" s="12"/>
      <c r="LQ498" s="12"/>
      <c r="LR498" s="12"/>
      <c r="LS498" s="12"/>
      <c r="LT498" s="12"/>
      <c r="LU498" s="12"/>
      <c r="LV498" s="12"/>
      <c r="LW498" s="12"/>
      <c r="LX498" s="12"/>
      <c r="LY498" s="12"/>
      <c r="LZ498" s="12"/>
      <c r="MA498" s="12"/>
      <c r="MB498" s="12"/>
      <c r="MC498" s="12"/>
      <c r="MD498" s="12"/>
      <c r="ME498" s="12"/>
      <c r="MF498" s="12"/>
      <c r="MG498" s="12"/>
      <c r="MH498" s="12"/>
      <c r="MI498" s="12"/>
      <c r="MJ498" s="12"/>
      <c r="MK498" s="12"/>
      <c r="ML498" s="12"/>
      <c r="MM498" s="12"/>
      <c r="MN498" s="12"/>
      <c r="MO498" s="12"/>
      <c r="MP498" s="12"/>
      <c r="MQ498" s="12"/>
      <c r="MR498" s="12"/>
      <c r="MS498" s="12"/>
      <c r="MT498" s="12"/>
      <c r="MU498" s="12"/>
      <c r="MV498" s="12"/>
      <c r="MW498" s="12"/>
      <c r="MX498" s="12"/>
      <c r="MY498" s="12"/>
      <c r="MZ498" s="12"/>
      <c r="NA498" s="12"/>
      <c r="NB498" s="12"/>
      <c r="NC498" s="12"/>
      <c r="ND498" s="12"/>
      <c r="NE498" s="12"/>
      <c r="NF498" s="12"/>
      <c r="NG498" s="12"/>
      <c r="NH498" s="12"/>
      <c r="NI498" s="12"/>
      <c r="NJ498" s="12"/>
      <c r="NK498" s="12"/>
      <c r="NL498" s="12"/>
      <c r="NM498" s="12"/>
      <c r="NN498" s="12"/>
      <c r="NO498" s="12"/>
      <c r="NP498" s="12"/>
      <c r="NQ498" s="12"/>
      <c r="NR498" s="12"/>
      <c r="NS498" s="12"/>
      <c r="NT498" s="12"/>
      <c r="NU498" s="12"/>
      <c r="NV498" s="12"/>
      <c r="NW498" s="12"/>
      <c r="NX498" s="12"/>
      <c r="NY498" s="12"/>
      <c r="NZ498" s="12"/>
      <c r="OA498" s="12"/>
      <c r="OB498" s="12"/>
      <c r="OC498" s="12"/>
      <c r="OD498" s="12"/>
      <c r="OE498" s="12"/>
      <c r="OF498" s="12"/>
      <c r="OG498" s="12"/>
      <c r="OH498" s="12"/>
      <c r="OI498" s="12"/>
      <c r="OJ498" s="12"/>
      <c r="OK498" s="12"/>
      <c r="OL498" s="12"/>
      <c r="OM498" s="12"/>
      <c r="ON498" s="12"/>
      <c r="OO498" s="12"/>
      <c r="OP498" s="12"/>
      <c r="OQ498" s="12"/>
      <c r="OR498" s="12"/>
      <c r="OS498" s="12"/>
      <c r="OT498" s="12"/>
      <c r="OU498" s="12"/>
      <c r="OV498" s="12"/>
      <c r="OW498" s="12"/>
      <c r="OX498" s="12"/>
      <c r="OY498" s="12"/>
      <c r="OZ498" s="12"/>
      <c r="PA498" s="12"/>
      <c r="PB498" s="12"/>
      <c r="PC498" s="12"/>
      <c r="PD498" s="12"/>
      <c r="PE498" s="12"/>
      <c r="PF498" s="12"/>
      <c r="PG498" s="12"/>
      <c r="PH498" s="12"/>
      <c r="PI498" s="12"/>
      <c r="PJ498" s="12"/>
      <c r="PK498" s="12"/>
      <c r="PL498" s="12"/>
      <c r="PM498" s="12"/>
      <c r="PN498" s="12"/>
      <c r="PO498" s="12"/>
      <c r="PP498" s="12"/>
      <c r="PQ498" s="12"/>
      <c r="PR498" s="12"/>
      <c r="PS498" s="12"/>
      <c r="PT498" s="12"/>
      <c r="PU498" s="12"/>
      <c r="PV498" s="12"/>
      <c r="PW498" s="12"/>
      <c r="PX498" s="12"/>
      <c r="PY498" s="12"/>
      <c r="PZ498" s="12"/>
      <c r="QA498" s="12"/>
      <c r="QB498" s="12"/>
      <c r="QC498" s="12"/>
      <c r="QD498" s="12"/>
      <c r="QE498" s="12"/>
      <c r="QF498" s="12"/>
      <c r="QG498" s="12"/>
      <c r="QH498" s="12"/>
      <c r="QI498" s="12"/>
      <c r="QJ498" s="12"/>
      <c r="QK498" s="12"/>
      <c r="QL498" s="12"/>
      <c r="QM498" s="12"/>
      <c r="QN498" s="12"/>
      <c r="QO498" s="12"/>
      <c r="QP498" s="12"/>
      <c r="QQ498" s="12"/>
      <c r="QR498" s="12"/>
      <c r="QS498" s="12"/>
      <c r="QT498" s="12"/>
      <c r="QU498" s="12"/>
      <c r="QV498" s="12"/>
      <c r="QW498" s="12"/>
      <c r="QX498" s="12"/>
      <c r="QY498" s="12"/>
      <c r="QZ498" s="12"/>
      <c r="RA498" s="12"/>
      <c r="RB498" s="12"/>
      <c r="RC498" s="12"/>
      <c r="RD498" s="12"/>
      <c r="RE498" s="12"/>
      <c r="RF498" s="12"/>
      <c r="RG498" s="12"/>
      <c r="RH498" s="12"/>
      <c r="RI498" s="12"/>
      <c r="RJ498" s="12"/>
      <c r="RK498" s="12"/>
      <c r="RL498" s="12"/>
      <c r="RM498" s="12"/>
      <c r="RN498" s="12"/>
      <c r="RO498" s="12"/>
      <c r="RP498" s="12"/>
      <c r="RQ498" s="12"/>
      <c r="RR498" s="12"/>
      <c r="RS498" s="12"/>
      <c r="RT498" s="12"/>
      <c r="RU498" s="12"/>
      <c r="RV498" s="12"/>
      <c r="RW498" s="12"/>
      <c r="RX498" s="12"/>
      <c r="RY498" s="12"/>
      <c r="RZ498" s="12"/>
      <c r="SA498" s="12"/>
      <c r="SB498" s="12"/>
      <c r="SC498" s="12"/>
      <c r="SD498" s="12"/>
      <c r="SE498" s="12"/>
      <c r="SF498" s="12"/>
      <c r="SG498" s="12"/>
      <c r="SH498" s="12"/>
      <c r="SI498" s="12"/>
      <c r="SJ498" s="12"/>
      <c r="SK498" s="12"/>
      <c r="SL498" s="12"/>
      <c r="SM498" s="12"/>
      <c r="SN498" s="12"/>
      <c r="SO498" s="12"/>
      <c r="SP498" s="12"/>
      <c r="SQ498" s="12"/>
      <c r="SR498" s="12"/>
      <c r="SS498" s="12"/>
      <c r="ST498" s="12"/>
      <c r="SU498" s="12"/>
      <c r="SV498" s="12"/>
      <c r="SW498" s="12"/>
      <c r="SX498" s="12"/>
      <c r="SY498" s="12"/>
      <c r="SZ498" s="12"/>
      <c r="TA498" s="12"/>
      <c r="TB498" s="12"/>
      <c r="TC498" s="12"/>
      <c r="TD498" s="12"/>
      <c r="TE498" s="12"/>
      <c r="TF498" s="12"/>
      <c r="TG498" s="12"/>
      <c r="TH498" s="12"/>
      <c r="TI498" s="12"/>
      <c r="TJ498" s="12"/>
      <c r="TK498" s="12"/>
      <c r="TL498" s="12"/>
      <c r="TM498" s="12"/>
      <c r="TN498" s="12"/>
      <c r="TO498" s="12"/>
      <c r="TP498" s="12"/>
      <c r="TQ498" s="12"/>
      <c r="TR498" s="12"/>
      <c r="TS498" s="12"/>
      <c r="TT498" s="12"/>
      <c r="TU498" s="12"/>
      <c r="TV498" s="12"/>
      <c r="TW498" s="12"/>
      <c r="TX498" s="12"/>
      <c r="TY498" s="12"/>
      <c r="TZ498" s="12"/>
      <c r="UA498" s="12"/>
      <c r="UB498" s="12"/>
      <c r="UC498" s="12"/>
      <c r="UD498" s="12"/>
      <c r="UE498" s="12"/>
      <c r="UF498" s="12"/>
      <c r="UG498" s="12"/>
      <c r="UH498" s="12"/>
      <c r="UI498" s="12"/>
      <c r="UJ498" s="12"/>
      <c r="UK498" s="12"/>
      <c r="UL498" s="12"/>
      <c r="UM498" s="12"/>
      <c r="UN498" s="12"/>
      <c r="UO498" s="12"/>
      <c r="UP498" s="12"/>
      <c r="UQ498" s="12"/>
      <c r="UR498" s="12"/>
      <c r="US498" s="12"/>
      <c r="UT498" s="12"/>
      <c r="UU498" s="12"/>
      <c r="UV498" s="12"/>
      <c r="UW498" s="12"/>
      <c r="UX498" s="12"/>
      <c r="UY498" s="12"/>
      <c r="UZ498" s="12"/>
      <c r="VA498" s="12"/>
      <c r="VB498" s="12"/>
      <c r="VC498" s="12"/>
      <c r="VD498" s="12"/>
      <c r="VE498" s="12"/>
      <c r="VF498" s="12"/>
      <c r="VG498" s="12"/>
      <c r="VH498" s="12"/>
      <c r="VI498" s="12"/>
      <c r="VJ498" s="12"/>
      <c r="VK498" s="12"/>
      <c r="VL498" s="12"/>
      <c r="VM498" s="12"/>
      <c r="VN498" s="12"/>
      <c r="VO498" s="12"/>
      <c r="VP498" s="12"/>
      <c r="VQ498" s="12"/>
      <c r="VR498" s="12"/>
      <c r="VS498" s="12"/>
      <c r="VT498" s="12"/>
      <c r="VU498" s="12"/>
      <c r="VV498" s="12"/>
      <c r="VW498" s="12"/>
      <c r="VX498" s="12"/>
      <c r="VY498" s="12"/>
      <c r="VZ498" s="12"/>
      <c r="WA498" s="12"/>
      <c r="WB498" s="12"/>
      <c r="WC498" s="12"/>
      <c r="WD498" s="12"/>
      <c r="WE498" s="12"/>
      <c r="WF498" s="12"/>
      <c r="WG498" s="12"/>
      <c r="WH498" s="12"/>
      <c r="WI498" s="12"/>
      <c r="WJ498" s="12"/>
      <c r="WK498" s="12"/>
      <c r="WL498" s="12"/>
      <c r="WM498" s="12"/>
      <c r="WN498" s="12"/>
      <c r="WO498" s="12"/>
      <c r="WP498" s="12"/>
      <c r="WQ498" s="12"/>
      <c r="WR498" s="12"/>
      <c r="WS498" s="12"/>
      <c r="WT498" s="12"/>
      <c r="WU498" s="12"/>
      <c r="WV498" s="12"/>
      <c r="WW498" s="12"/>
      <c r="WX498" s="12"/>
      <c r="WY498" s="12"/>
      <c r="WZ498" s="12"/>
      <c r="XA498" s="12"/>
      <c r="XB498" s="12"/>
      <c r="XC498" s="12"/>
      <c r="XD498" s="12"/>
      <c r="XE498" s="12"/>
      <c r="XF498" s="12"/>
      <c r="XG498" s="12"/>
      <c r="XH498" s="12"/>
      <c r="XI498" s="12"/>
      <c r="XJ498" s="12"/>
      <c r="XK498" s="12"/>
      <c r="XL498" s="12"/>
      <c r="XM498" s="12"/>
      <c r="XN498" s="12"/>
      <c r="XO498" s="12"/>
      <c r="XP498" s="12"/>
      <c r="XQ498" s="12"/>
      <c r="XR498" s="12"/>
      <c r="XS498" s="12"/>
      <c r="XT498" s="12"/>
      <c r="XU498" s="12"/>
      <c r="XV498" s="12"/>
      <c r="XW498" s="12"/>
      <c r="XX498" s="12"/>
      <c r="XY498" s="12"/>
      <c r="XZ498" s="12"/>
      <c r="YA498" s="12"/>
      <c r="YB498" s="12"/>
      <c r="YC498" s="12"/>
      <c r="YD498" s="12"/>
      <c r="YE498" s="12"/>
      <c r="YF498" s="12"/>
      <c r="YG498" s="12"/>
      <c r="YH498" s="12"/>
      <c r="YI498" s="12"/>
      <c r="YJ498" s="12"/>
      <c r="YK498" s="12"/>
      <c r="YL498" s="12"/>
      <c r="YM498" s="12"/>
      <c r="YN498" s="12"/>
      <c r="YO498" s="12"/>
      <c r="YP498" s="12"/>
      <c r="YQ498" s="12"/>
      <c r="YR498" s="12"/>
      <c r="YS498" s="12"/>
      <c r="YT498" s="12"/>
      <c r="YU498" s="12"/>
      <c r="YV498" s="12"/>
      <c r="YW498" s="12"/>
      <c r="YX498" s="12"/>
      <c r="YY498" s="12"/>
      <c r="YZ498" s="12"/>
      <c r="ZA498" s="12"/>
      <c r="ZB498" s="12"/>
      <c r="ZC498" s="12"/>
      <c r="ZD498" s="12"/>
      <c r="ZE498" s="12"/>
      <c r="ZF498" s="12"/>
      <c r="ZG498" s="12"/>
      <c r="ZH498" s="12"/>
      <c r="ZI498" s="12"/>
      <c r="ZJ498" s="12"/>
      <c r="ZK498" s="12"/>
      <c r="ZL498" s="12"/>
      <c r="ZM498" s="12"/>
      <c r="ZN498" s="12"/>
      <c r="ZO498" s="12"/>
      <c r="ZP498" s="12"/>
      <c r="ZQ498" s="12"/>
      <c r="ZR498" s="12"/>
      <c r="ZS498" s="12"/>
      <c r="ZT498" s="12"/>
      <c r="ZU498" s="12"/>
      <c r="ZV498" s="12"/>
      <c r="ZW498" s="12"/>
      <c r="ZX498" s="12"/>
      <c r="ZY498" s="12"/>
      <c r="ZZ498" s="12"/>
      <c r="AAA498" s="12"/>
      <c r="AAB498" s="12"/>
      <c r="AAC498" s="12"/>
      <c r="AAD498" s="12"/>
      <c r="AAE498" s="12"/>
      <c r="AAF498" s="12"/>
      <c r="AAG498" s="12"/>
      <c r="AAH498" s="12"/>
      <c r="AAI498" s="12"/>
      <c r="AAJ498" s="12"/>
      <c r="AAK498" s="12"/>
      <c r="AAL498" s="12"/>
      <c r="AAM498" s="12"/>
      <c r="AAN498" s="12"/>
      <c r="AAO498" s="12"/>
      <c r="AAP498" s="12"/>
      <c r="AAQ498" s="12"/>
      <c r="AAR498" s="12"/>
      <c r="AAS498" s="12"/>
      <c r="AAT498" s="12"/>
      <c r="AAU498" s="12"/>
      <c r="AAV498" s="12"/>
      <c r="AAW498" s="12"/>
      <c r="AAX498" s="12"/>
      <c r="AAY498" s="12"/>
      <c r="AAZ498" s="12"/>
      <c r="ABA498" s="12"/>
      <c r="ABB498" s="12"/>
      <c r="ABC498" s="12"/>
      <c r="ABD498" s="12"/>
      <c r="ABE498" s="12"/>
      <c r="ABF498" s="12"/>
      <c r="ABG498" s="12"/>
      <c r="ABH498" s="12"/>
      <c r="ABI498" s="12"/>
      <c r="ABJ498" s="12"/>
      <c r="ABK498" s="12"/>
      <c r="ABL498" s="12"/>
      <c r="ABM498" s="12"/>
      <c r="ABN498" s="12"/>
      <c r="ABO498" s="12"/>
      <c r="ABP498" s="12"/>
      <c r="ABQ498" s="12"/>
      <c r="ABR498" s="12"/>
      <c r="ABS498" s="12"/>
      <c r="ABT498" s="12"/>
      <c r="ABU498" s="12"/>
      <c r="ABV498" s="12"/>
      <c r="ABW498" s="12"/>
      <c r="ABX498" s="12"/>
      <c r="ABY498" s="12"/>
      <c r="ABZ498" s="12"/>
      <c r="ACA498" s="12"/>
      <c r="ACB498" s="12"/>
      <c r="ACC498" s="12"/>
      <c r="ACD498" s="12"/>
      <c r="ACE498" s="12"/>
      <c r="ACF498" s="12"/>
      <c r="ACG498" s="12"/>
      <c r="ACH498" s="12"/>
      <c r="ACI498" s="12"/>
      <c r="ACJ498" s="12"/>
      <c r="ACK498" s="12"/>
      <c r="ACL498" s="12"/>
      <c r="ACM498" s="12"/>
      <c r="ACN498" s="12"/>
      <c r="ACO498" s="12"/>
      <c r="ACP498" s="12"/>
      <c r="ACQ498" s="12"/>
      <c r="ACR498" s="12"/>
      <c r="ACS498" s="12"/>
      <c r="ACT498" s="12"/>
      <c r="ACU498" s="12"/>
      <c r="ACV498" s="12"/>
      <c r="ACW498" s="12"/>
      <c r="ACX498" s="12"/>
      <c r="ACY498" s="12"/>
      <c r="ACZ498" s="12"/>
      <c r="ADA498" s="12"/>
      <c r="ADB498" s="12"/>
      <c r="ADC498" s="12"/>
      <c r="ADD498" s="12"/>
      <c r="ADE498" s="12"/>
      <c r="ADF498" s="12"/>
      <c r="ADG498" s="12"/>
      <c r="ADH498" s="12"/>
      <c r="ADI498" s="12"/>
      <c r="ADJ498" s="12"/>
      <c r="ADK498" s="12"/>
      <c r="ADL498" s="12"/>
      <c r="ADM498" s="12"/>
      <c r="ADN498" s="12"/>
      <c r="ADO498" s="12"/>
      <c r="ADP498" s="12"/>
      <c r="ADQ498" s="12"/>
      <c r="ADR498" s="12"/>
      <c r="ADS498" s="12"/>
      <c r="ADT498" s="12"/>
      <c r="ADU498" s="12"/>
      <c r="ADV498" s="12"/>
      <c r="ADW498" s="12"/>
      <c r="ADX498" s="12"/>
      <c r="ADY498" s="12"/>
      <c r="ADZ498" s="12"/>
    </row>
    <row r="499" spans="1:806" x14ac:dyDescent="0.25">
      <c r="A499" s="14" t="s">
        <v>419</v>
      </c>
      <c r="B499" s="19">
        <v>43694</v>
      </c>
      <c r="C499" s="8" t="str">
        <f>HYPERLINK("https://www.youtube.com/watch?v=M2-wXVRKLQc","The Life of a Futtock! Reframing 1910 yacht (Tally HO EP54)")</f>
        <v>The Life of a Futtock! Reframing 1910 yacht (Tally HO EP54)</v>
      </c>
      <c r="D499" s="4" t="s">
        <v>422</v>
      </c>
    </row>
    <row r="500" spans="1:806" x14ac:dyDescent="0.25">
      <c r="D500" s="4" t="s">
        <v>423</v>
      </c>
    </row>
    <row r="501" spans="1:806" x14ac:dyDescent="0.25">
      <c r="D501" s="4" t="s">
        <v>424</v>
      </c>
    </row>
    <row r="502" spans="1:806" x14ac:dyDescent="0.25">
      <c r="D502" s="4" t="s">
        <v>840</v>
      </c>
    </row>
    <row r="503" spans="1:806" x14ac:dyDescent="0.25">
      <c r="D503" s="4" t="s">
        <v>421</v>
      </c>
    </row>
    <row r="504" spans="1:806" x14ac:dyDescent="0.25">
      <c r="D504" s="4" t="s">
        <v>425</v>
      </c>
    </row>
    <row r="505" spans="1:806" x14ac:dyDescent="0.25">
      <c r="D505" s="4" t="s">
        <v>426</v>
      </c>
    </row>
    <row r="506" spans="1:806" x14ac:dyDescent="0.25">
      <c r="D506" s="4" t="s">
        <v>427</v>
      </c>
    </row>
    <row r="507" spans="1:806" x14ac:dyDescent="0.25">
      <c r="D507" s="4" t="s">
        <v>839</v>
      </c>
    </row>
    <row r="508" spans="1:806" x14ac:dyDescent="0.25">
      <c r="D508" s="4" t="s">
        <v>428</v>
      </c>
    </row>
    <row r="509" spans="1:806" x14ac:dyDescent="0.25">
      <c r="D509" s="4" t="s">
        <v>429</v>
      </c>
    </row>
    <row r="510" spans="1:806" x14ac:dyDescent="0.25">
      <c r="D510" s="4" t="s">
        <v>430</v>
      </c>
    </row>
    <row r="511" spans="1:806" x14ac:dyDescent="0.25">
      <c r="D511" s="4" t="s">
        <v>842</v>
      </c>
    </row>
    <row r="512" spans="1:806" x14ac:dyDescent="0.25">
      <c r="D512" s="4" t="s">
        <v>431</v>
      </c>
    </row>
    <row r="513" spans="1:806" x14ac:dyDescent="0.25">
      <c r="D513" s="4" t="s">
        <v>432</v>
      </c>
    </row>
    <row r="514" spans="1:806" x14ac:dyDescent="0.25">
      <c r="D514" s="4" t="s">
        <v>433</v>
      </c>
    </row>
    <row r="515" spans="1:806" x14ac:dyDescent="0.25">
      <c r="D515" s="4" t="s">
        <v>843</v>
      </c>
    </row>
    <row r="516" spans="1:806" s="1" customFormat="1" x14ac:dyDescent="0.25">
      <c r="A516" s="7"/>
      <c r="B516" s="20"/>
      <c r="C516" s="5"/>
      <c r="D516" s="5" t="s">
        <v>434</v>
      </c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  <c r="IF516" s="12"/>
      <c r="IG516" s="12"/>
      <c r="IH516" s="12"/>
      <c r="II516" s="12"/>
      <c r="IJ516" s="12"/>
      <c r="IK516" s="12"/>
      <c r="IL516" s="12"/>
      <c r="IM516" s="12"/>
      <c r="IN516" s="12"/>
      <c r="IO516" s="12"/>
      <c r="IP516" s="12"/>
      <c r="IQ516" s="12"/>
      <c r="IR516" s="12"/>
      <c r="IS516" s="12"/>
      <c r="IT516" s="12"/>
      <c r="IU516" s="12"/>
      <c r="IV516" s="12"/>
      <c r="IW516" s="12"/>
      <c r="IX516" s="12"/>
      <c r="IY516" s="12"/>
      <c r="IZ516" s="12"/>
      <c r="JA516" s="12"/>
      <c r="JB516" s="12"/>
      <c r="JC516" s="12"/>
      <c r="JD516" s="12"/>
      <c r="JE516" s="12"/>
      <c r="JF516" s="12"/>
      <c r="JG516" s="12"/>
      <c r="JH516" s="12"/>
      <c r="JI516" s="12"/>
      <c r="JJ516" s="12"/>
      <c r="JK516" s="12"/>
      <c r="JL516" s="12"/>
      <c r="JM516" s="12"/>
      <c r="JN516" s="12"/>
      <c r="JO516" s="12"/>
      <c r="JP516" s="12"/>
      <c r="JQ516" s="12"/>
      <c r="JR516" s="12"/>
      <c r="JS516" s="12"/>
      <c r="JT516" s="12"/>
      <c r="JU516" s="12"/>
      <c r="JV516" s="12"/>
      <c r="JW516" s="12"/>
      <c r="JX516" s="12"/>
      <c r="JY516" s="12"/>
      <c r="JZ516" s="12"/>
      <c r="KA516" s="12"/>
      <c r="KB516" s="12"/>
      <c r="KC516" s="12"/>
      <c r="KD516" s="12"/>
      <c r="KE516" s="12"/>
      <c r="KF516" s="12"/>
      <c r="KG516" s="12"/>
      <c r="KH516" s="12"/>
      <c r="KI516" s="12"/>
      <c r="KJ516" s="12"/>
      <c r="KK516" s="12"/>
      <c r="KL516" s="12"/>
      <c r="KM516" s="12"/>
      <c r="KN516" s="12"/>
      <c r="KO516" s="12"/>
      <c r="KP516" s="12"/>
      <c r="KQ516" s="12"/>
      <c r="KR516" s="12"/>
      <c r="KS516" s="12"/>
      <c r="KT516" s="12"/>
      <c r="KU516" s="12"/>
      <c r="KV516" s="12"/>
      <c r="KW516" s="12"/>
      <c r="KX516" s="12"/>
      <c r="KY516" s="12"/>
      <c r="KZ516" s="12"/>
      <c r="LA516" s="12"/>
      <c r="LB516" s="12"/>
      <c r="LC516" s="12"/>
      <c r="LD516" s="12"/>
      <c r="LE516" s="12"/>
      <c r="LF516" s="12"/>
      <c r="LG516" s="12"/>
      <c r="LH516" s="12"/>
      <c r="LI516" s="12"/>
      <c r="LJ516" s="12"/>
      <c r="LK516" s="12"/>
      <c r="LL516" s="12"/>
      <c r="LM516" s="12"/>
      <c r="LN516" s="12"/>
      <c r="LO516" s="12"/>
      <c r="LP516" s="12"/>
      <c r="LQ516" s="12"/>
      <c r="LR516" s="12"/>
      <c r="LS516" s="12"/>
      <c r="LT516" s="12"/>
      <c r="LU516" s="12"/>
      <c r="LV516" s="12"/>
      <c r="LW516" s="12"/>
      <c r="LX516" s="12"/>
      <c r="LY516" s="12"/>
      <c r="LZ516" s="12"/>
      <c r="MA516" s="12"/>
      <c r="MB516" s="12"/>
      <c r="MC516" s="12"/>
      <c r="MD516" s="12"/>
      <c r="ME516" s="12"/>
      <c r="MF516" s="12"/>
      <c r="MG516" s="12"/>
      <c r="MH516" s="12"/>
      <c r="MI516" s="12"/>
      <c r="MJ516" s="12"/>
      <c r="MK516" s="12"/>
      <c r="ML516" s="12"/>
      <c r="MM516" s="12"/>
      <c r="MN516" s="12"/>
      <c r="MO516" s="12"/>
      <c r="MP516" s="12"/>
      <c r="MQ516" s="12"/>
      <c r="MR516" s="12"/>
      <c r="MS516" s="12"/>
      <c r="MT516" s="12"/>
      <c r="MU516" s="12"/>
      <c r="MV516" s="12"/>
      <c r="MW516" s="12"/>
      <c r="MX516" s="12"/>
      <c r="MY516" s="12"/>
      <c r="MZ516" s="12"/>
      <c r="NA516" s="12"/>
      <c r="NB516" s="12"/>
      <c r="NC516" s="12"/>
      <c r="ND516" s="12"/>
      <c r="NE516" s="12"/>
      <c r="NF516" s="12"/>
      <c r="NG516" s="12"/>
      <c r="NH516" s="12"/>
      <c r="NI516" s="12"/>
      <c r="NJ516" s="12"/>
      <c r="NK516" s="12"/>
      <c r="NL516" s="12"/>
      <c r="NM516" s="12"/>
      <c r="NN516" s="12"/>
      <c r="NO516" s="12"/>
      <c r="NP516" s="12"/>
      <c r="NQ516" s="12"/>
      <c r="NR516" s="12"/>
      <c r="NS516" s="12"/>
      <c r="NT516" s="12"/>
      <c r="NU516" s="12"/>
      <c r="NV516" s="12"/>
      <c r="NW516" s="12"/>
      <c r="NX516" s="12"/>
      <c r="NY516" s="12"/>
      <c r="NZ516" s="12"/>
      <c r="OA516" s="12"/>
      <c r="OB516" s="12"/>
      <c r="OC516" s="12"/>
      <c r="OD516" s="12"/>
      <c r="OE516" s="12"/>
      <c r="OF516" s="12"/>
      <c r="OG516" s="12"/>
      <c r="OH516" s="12"/>
      <c r="OI516" s="12"/>
      <c r="OJ516" s="12"/>
      <c r="OK516" s="12"/>
      <c r="OL516" s="12"/>
      <c r="OM516" s="12"/>
      <c r="ON516" s="12"/>
      <c r="OO516" s="12"/>
      <c r="OP516" s="12"/>
      <c r="OQ516" s="12"/>
      <c r="OR516" s="12"/>
      <c r="OS516" s="12"/>
      <c r="OT516" s="12"/>
      <c r="OU516" s="12"/>
      <c r="OV516" s="12"/>
      <c r="OW516" s="12"/>
      <c r="OX516" s="12"/>
      <c r="OY516" s="12"/>
      <c r="OZ516" s="12"/>
      <c r="PA516" s="12"/>
      <c r="PB516" s="12"/>
      <c r="PC516" s="12"/>
      <c r="PD516" s="12"/>
      <c r="PE516" s="12"/>
      <c r="PF516" s="12"/>
      <c r="PG516" s="12"/>
      <c r="PH516" s="12"/>
      <c r="PI516" s="12"/>
      <c r="PJ516" s="12"/>
      <c r="PK516" s="12"/>
      <c r="PL516" s="12"/>
      <c r="PM516" s="12"/>
      <c r="PN516" s="12"/>
      <c r="PO516" s="12"/>
      <c r="PP516" s="12"/>
      <c r="PQ516" s="12"/>
      <c r="PR516" s="12"/>
      <c r="PS516" s="12"/>
      <c r="PT516" s="12"/>
      <c r="PU516" s="12"/>
      <c r="PV516" s="12"/>
      <c r="PW516" s="12"/>
      <c r="PX516" s="12"/>
      <c r="PY516" s="12"/>
      <c r="PZ516" s="12"/>
      <c r="QA516" s="12"/>
      <c r="QB516" s="12"/>
      <c r="QC516" s="12"/>
      <c r="QD516" s="12"/>
      <c r="QE516" s="12"/>
      <c r="QF516" s="12"/>
      <c r="QG516" s="12"/>
      <c r="QH516" s="12"/>
      <c r="QI516" s="12"/>
      <c r="QJ516" s="12"/>
      <c r="QK516" s="12"/>
      <c r="QL516" s="12"/>
      <c r="QM516" s="12"/>
      <c r="QN516" s="12"/>
      <c r="QO516" s="12"/>
      <c r="QP516" s="12"/>
      <c r="QQ516" s="12"/>
      <c r="QR516" s="12"/>
      <c r="QS516" s="12"/>
      <c r="QT516" s="12"/>
      <c r="QU516" s="12"/>
      <c r="QV516" s="12"/>
      <c r="QW516" s="12"/>
      <c r="QX516" s="12"/>
      <c r="QY516" s="12"/>
      <c r="QZ516" s="12"/>
      <c r="RA516" s="12"/>
      <c r="RB516" s="12"/>
      <c r="RC516" s="12"/>
      <c r="RD516" s="12"/>
      <c r="RE516" s="12"/>
      <c r="RF516" s="12"/>
      <c r="RG516" s="12"/>
      <c r="RH516" s="12"/>
      <c r="RI516" s="12"/>
      <c r="RJ516" s="12"/>
      <c r="RK516" s="12"/>
      <c r="RL516" s="12"/>
      <c r="RM516" s="12"/>
      <c r="RN516" s="12"/>
      <c r="RO516" s="12"/>
      <c r="RP516" s="12"/>
      <c r="RQ516" s="12"/>
      <c r="RR516" s="12"/>
      <c r="RS516" s="12"/>
      <c r="RT516" s="12"/>
      <c r="RU516" s="12"/>
      <c r="RV516" s="12"/>
      <c r="RW516" s="12"/>
      <c r="RX516" s="12"/>
      <c r="RY516" s="12"/>
      <c r="RZ516" s="12"/>
      <c r="SA516" s="12"/>
      <c r="SB516" s="12"/>
      <c r="SC516" s="12"/>
      <c r="SD516" s="12"/>
      <c r="SE516" s="12"/>
      <c r="SF516" s="12"/>
      <c r="SG516" s="12"/>
      <c r="SH516" s="12"/>
      <c r="SI516" s="12"/>
      <c r="SJ516" s="12"/>
      <c r="SK516" s="12"/>
      <c r="SL516" s="12"/>
      <c r="SM516" s="12"/>
      <c r="SN516" s="12"/>
      <c r="SO516" s="12"/>
      <c r="SP516" s="12"/>
      <c r="SQ516" s="12"/>
      <c r="SR516" s="12"/>
      <c r="SS516" s="12"/>
      <c r="ST516" s="12"/>
      <c r="SU516" s="12"/>
      <c r="SV516" s="12"/>
      <c r="SW516" s="12"/>
      <c r="SX516" s="12"/>
      <c r="SY516" s="12"/>
      <c r="SZ516" s="12"/>
      <c r="TA516" s="12"/>
      <c r="TB516" s="12"/>
      <c r="TC516" s="12"/>
      <c r="TD516" s="12"/>
      <c r="TE516" s="12"/>
      <c r="TF516" s="12"/>
      <c r="TG516" s="12"/>
      <c r="TH516" s="12"/>
      <c r="TI516" s="12"/>
      <c r="TJ516" s="12"/>
      <c r="TK516" s="12"/>
      <c r="TL516" s="12"/>
      <c r="TM516" s="12"/>
      <c r="TN516" s="12"/>
      <c r="TO516" s="12"/>
      <c r="TP516" s="12"/>
      <c r="TQ516" s="12"/>
      <c r="TR516" s="12"/>
      <c r="TS516" s="12"/>
      <c r="TT516" s="12"/>
      <c r="TU516" s="12"/>
      <c r="TV516" s="12"/>
      <c r="TW516" s="12"/>
      <c r="TX516" s="12"/>
      <c r="TY516" s="12"/>
      <c r="TZ516" s="12"/>
      <c r="UA516" s="12"/>
      <c r="UB516" s="12"/>
      <c r="UC516" s="12"/>
      <c r="UD516" s="12"/>
      <c r="UE516" s="12"/>
      <c r="UF516" s="12"/>
      <c r="UG516" s="12"/>
      <c r="UH516" s="12"/>
      <c r="UI516" s="12"/>
      <c r="UJ516" s="12"/>
      <c r="UK516" s="12"/>
      <c r="UL516" s="12"/>
      <c r="UM516" s="12"/>
      <c r="UN516" s="12"/>
      <c r="UO516" s="12"/>
      <c r="UP516" s="12"/>
      <c r="UQ516" s="12"/>
      <c r="UR516" s="12"/>
      <c r="US516" s="12"/>
      <c r="UT516" s="12"/>
      <c r="UU516" s="12"/>
      <c r="UV516" s="12"/>
      <c r="UW516" s="12"/>
      <c r="UX516" s="12"/>
      <c r="UY516" s="12"/>
      <c r="UZ516" s="12"/>
      <c r="VA516" s="12"/>
      <c r="VB516" s="12"/>
      <c r="VC516" s="12"/>
      <c r="VD516" s="12"/>
      <c r="VE516" s="12"/>
      <c r="VF516" s="12"/>
      <c r="VG516" s="12"/>
      <c r="VH516" s="12"/>
      <c r="VI516" s="12"/>
      <c r="VJ516" s="12"/>
      <c r="VK516" s="12"/>
      <c r="VL516" s="12"/>
      <c r="VM516" s="12"/>
      <c r="VN516" s="12"/>
      <c r="VO516" s="12"/>
      <c r="VP516" s="12"/>
      <c r="VQ516" s="12"/>
      <c r="VR516" s="12"/>
      <c r="VS516" s="12"/>
      <c r="VT516" s="12"/>
      <c r="VU516" s="12"/>
      <c r="VV516" s="12"/>
      <c r="VW516" s="12"/>
      <c r="VX516" s="12"/>
      <c r="VY516" s="12"/>
      <c r="VZ516" s="12"/>
      <c r="WA516" s="12"/>
      <c r="WB516" s="12"/>
      <c r="WC516" s="12"/>
      <c r="WD516" s="12"/>
      <c r="WE516" s="12"/>
      <c r="WF516" s="12"/>
      <c r="WG516" s="12"/>
      <c r="WH516" s="12"/>
      <c r="WI516" s="12"/>
      <c r="WJ516" s="12"/>
      <c r="WK516" s="12"/>
      <c r="WL516" s="12"/>
      <c r="WM516" s="12"/>
      <c r="WN516" s="12"/>
      <c r="WO516" s="12"/>
      <c r="WP516" s="12"/>
      <c r="WQ516" s="12"/>
      <c r="WR516" s="12"/>
      <c r="WS516" s="12"/>
      <c r="WT516" s="12"/>
      <c r="WU516" s="12"/>
      <c r="WV516" s="12"/>
      <c r="WW516" s="12"/>
      <c r="WX516" s="12"/>
      <c r="WY516" s="12"/>
      <c r="WZ516" s="12"/>
      <c r="XA516" s="12"/>
      <c r="XB516" s="12"/>
      <c r="XC516" s="12"/>
      <c r="XD516" s="12"/>
      <c r="XE516" s="12"/>
      <c r="XF516" s="12"/>
      <c r="XG516" s="12"/>
      <c r="XH516" s="12"/>
      <c r="XI516" s="12"/>
      <c r="XJ516" s="12"/>
      <c r="XK516" s="12"/>
      <c r="XL516" s="12"/>
      <c r="XM516" s="12"/>
      <c r="XN516" s="12"/>
      <c r="XO516" s="12"/>
      <c r="XP516" s="12"/>
      <c r="XQ516" s="12"/>
      <c r="XR516" s="12"/>
      <c r="XS516" s="12"/>
      <c r="XT516" s="12"/>
      <c r="XU516" s="12"/>
      <c r="XV516" s="12"/>
      <c r="XW516" s="12"/>
      <c r="XX516" s="12"/>
      <c r="XY516" s="12"/>
      <c r="XZ516" s="12"/>
      <c r="YA516" s="12"/>
      <c r="YB516" s="12"/>
      <c r="YC516" s="12"/>
      <c r="YD516" s="12"/>
      <c r="YE516" s="12"/>
      <c r="YF516" s="12"/>
      <c r="YG516" s="12"/>
      <c r="YH516" s="12"/>
      <c r="YI516" s="12"/>
      <c r="YJ516" s="12"/>
      <c r="YK516" s="12"/>
      <c r="YL516" s="12"/>
      <c r="YM516" s="12"/>
      <c r="YN516" s="12"/>
      <c r="YO516" s="12"/>
      <c r="YP516" s="12"/>
      <c r="YQ516" s="12"/>
      <c r="YR516" s="12"/>
      <c r="YS516" s="12"/>
      <c r="YT516" s="12"/>
      <c r="YU516" s="12"/>
      <c r="YV516" s="12"/>
      <c r="YW516" s="12"/>
      <c r="YX516" s="12"/>
      <c r="YY516" s="12"/>
      <c r="YZ516" s="12"/>
      <c r="ZA516" s="12"/>
      <c r="ZB516" s="12"/>
      <c r="ZC516" s="12"/>
      <c r="ZD516" s="12"/>
      <c r="ZE516" s="12"/>
      <c r="ZF516" s="12"/>
      <c r="ZG516" s="12"/>
      <c r="ZH516" s="12"/>
      <c r="ZI516" s="12"/>
      <c r="ZJ516" s="12"/>
      <c r="ZK516" s="12"/>
      <c r="ZL516" s="12"/>
      <c r="ZM516" s="12"/>
      <c r="ZN516" s="12"/>
      <c r="ZO516" s="12"/>
      <c r="ZP516" s="12"/>
      <c r="ZQ516" s="12"/>
      <c r="ZR516" s="12"/>
      <c r="ZS516" s="12"/>
      <c r="ZT516" s="12"/>
      <c r="ZU516" s="12"/>
      <c r="ZV516" s="12"/>
      <c r="ZW516" s="12"/>
      <c r="ZX516" s="12"/>
      <c r="ZY516" s="12"/>
      <c r="ZZ516" s="12"/>
      <c r="AAA516" s="12"/>
      <c r="AAB516" s="12"/>
      <c r="AAC516" s="12"/>
      <c r="AAD516" s="12"/>
      <c r="AAE516" s="12"/>
      <c r="AAF516" s="12"/>
      <c r="AAG516" s="12"/>
      <c r="AAH516" s="12"/>
      <c r="AAI516" s="12"/>
      <c r="AAJ516" s="12"/>
      <c r="AAK516" s="12"/>
      <c r="AAL516" s="12"/>
      <c r="AAM516" s="12"/>
      <c r="AAN516" s="12"/>
      <c r="AAO516" s="12"/>
      <c r="AAP516" s="12"/>
      <c r="AAQ516" s="12"/>
      <c r="AAR516" s="12"/>
      <c r="AAS516" s="12"/>
      <c r="AAT516" s="12"/>
      <c r="AAU516" s="12"/>
      <c r="AAV516" s="12"/>
      <c r="AAW516" s="12"/>
      <c r="AAX516" s="12"/>
      <c r="AAY516" s="12"/>
      <c r="AAZ516" s="12"/>
      <c r="ABA516" s="12"/>
      <c r="ABB516" s="12"/>
      <c r="ABC516" s="12"/>
      <c r="ABD516" s="12"/>
      <c r="ABE516" s="12"/>
      <c r="ABF516" s="12"/>
      <c r="ABG516" s="12"/>
      <c r="ABH516" s="12"/>
      <c r="ABI516" s="12"/>
      <c r="ABJ516" s="12"/>
      <c r="ABK516" s="12"/>
      <c r="ABL516" s="12"/>
      <c r="ABM516" s="12"/>
      <c r="ABN516" s="12"/>
      <c r="ABO516" s="12"/>
      <c r="ABP516" s="12"/>
      <c r="ABQ516" s="12"/>
      <c r="ABR516" s="12"/>
      <c r="ABS516" s="12"/>
      <c r="ABT516" s="12"/>
      <c r="ABU516" s="12"/>
      <c r="ABV516" s="12"/>
      <c r="ABW516" s="12"/>
      <c r="ABX516" s="12"/>
      <c r="ABY516" s="12"/>
      <c r="ABZ516" s="12"/>
      <c r="ACA516" s="12"/>
      <c r="ACB516" s="12"/>
      <c r="ACC516" s="12"/>
      <c r="ACD516" s="12"/>
      <c r="ACE516" s="12"/>
      <c r="ACF516" s="12"/>
      <c r="ACG516" s="12"/>
      <c r="ACH516" s="12"/>
      <c r="ACI516" s="12"/>
      <c r="ACJ516" s="12"/>
      <c r="ACK516" s="12"/>
      <c r="ACL516" s="12"/>
      <c r="ACM516" s="12"/>
      <c r="ACN516" s="12"/>
      <c r="ACO516" s="12"/>
      <c r="ACP516" s="12"/>
      <c r="ACQ516" s="12"/>
      <c r="ACR516" s="12"/>
      <c r="ACS516" s="12"/>
      <c r="ACT516" s="12"/>
      <c r="ACU516" s="12"/>
      <c r="ACV516" s="12"/>
      <c r="ACW516" s="12"/>
      <c r="ACX516" s="12"/>
      <c r="ACY516" s="12"/>
      <c r="ACZ516" s="12"/>
      <c r="ADA516" s="12"/>
      <c r="ADB516" s="12"/>
      <c r="ADC516" s="12"/>
      <c r="ADD516" s="12"/>
      <c r="ADE516" s="12"/>
      <c r="ADF516" s="12"/>
      <c r="ADG516" s="12"/>
      <c r="ADH516" s="12"/>
      <c r="ADI516" s="12"/>
      <c r="ADJ516" s="12"/>
      <c r="ADK516" s="12"/>
      <c r="ADL516" s="12"/>
      <c r="ADM516" s="12"/>
      <c r="ADN516" s="12"/>
      <c r="ADO516" s="12"/>
      <c r="ADP516" s="12"/>
      <c r="ADQ516" s="12"/>
      <c r="ADR516" s="12"/>
      <c r="ADS516" s="12"/>
      <c r="ADT516" s="12"/>
      <c r="ADU516" s="12"/>
      <c r="ADV516" s="12"/>
      <c r="ADW516" s="12"/>
      <c r="ADX516" s="12"/>
      <c r="ADY516" s="12"/>
      <c r="ADZ516" s="12"/>
    </row>
    <row r="517" spans="1:806" x14ac:dyDescent="0.25">
      <c r="A517" s="14" t="s">
        <v>435</v>
      </c>
      <c r="B517" s="19">
        <v>43715</v>
      </c>
      <c r="C517" s="8" t="str">
        <f>HYPERLINK("https://www.youtube.com/watch?v=3jPNyAn5yyk","Finished Framing! / Planking Timber (TALLY HO EP55)")</f>
        <v>Finished Framing! / Planking Timber (TALLY HO EP55)</v>
      </c>
      <c r="D517" s="4" t="s">
        <v>436</v>
      </c>
    </row>
    <row r="518" spans="1:806" x14ac:dyDescent="0.25">
      <c r="D518" s="4" t="s">
        <v>437</v>
      </c>
    </row>
    <row r="519" spans="1:806" x14ac:dyDescent="0.25">
      <c r="D519" s="4" t="s">
        <v>844</v>
      </c>
    </row>
    <row r="520" spans="1:806" x14ac:dyDescent="0.25">
      <c r="D520" s="4" t="s">
        <v>438</v>
      </c>
    </row>
    <row r="521" spans="1:806" x14ac:dyDescent="0.25">
      <c r="D521" s="4" t="s">
        <v>439</v>
      </c>
    </row>
    <row r="522" spans="1:806" x14ac:dyDescent="0.25">
      <c r="D522" s="4" t="s">
        <v>440</v>
      </c>
    </row>
    <row r="523" spans="1:806" x14ac:dyDescent="0.25">
      <c r="D523" s="4" t="s">
        <v>441</v>
      </c>
    </row>
    <row r="524" spans="1:806" x14ac:dyDescent="0.25">
      <c r="D524" s="8" t="str">
        <f>HYPERLINK("http://www.schoonermartha.org/","The Schooner Martha foundation")</f>
        <v>The Schooner Martha foundation</v>
      </c>
    </row>
    <row r="525" spans="1:806" x14ac:dyDescent="0.25">
      <c r="D525" s="4" t="s">
        <v>442</v>
      </c>
    </row>
    <row r="526" spans="1:806" x14ac:dyDescent="0.25">
      <c r="D526" s="4" t="s">
        <v>443</v>
      </c>
    </row>
    <row r="527" spans="1:806" x14ac:dyDescent="0.25">
      <c r="D527" s="4" t="s">
        <v>444</v>
      </c>
    </row>
    <row r="528" spans="1:806" x14ac:dyDescent="0.25">
      <c r="D528" s="4" t="s">
        <v>445</v>
      </c>
    </row>
    <row r="529" spans="1:806" x14ac:dyDescent="0.25">
      <c r="D529" s="4" t="s">
        <v>446</v>
      </c>
    </row>
    <row r="530" spans="1:806" x14ac:dyDescent="0.25">
      <c r="D530" s="4" t="s">
        <v>448</v>
      </c>
    </row>
    <row r="531" spans="1:806" x14ac:dyDescent="0.25">
      <c r="D531" s="4" t="s">
        <v>447</v>
      </c>
    </row>
    <row r="532" spans="1:806" x14ac:dyDescent="0.25">
      <c r="D532" s="8" t="str">
        <f>HYPERLINK("http://www.edensaw.com/MainSite/Store1/Content/SiteContent/1/Home/ECCF.aspx","Edensaw Cancer Foundation")</f>
        <v>Edensaw Cancer Foundation</v>
      </c>
    </row>
    <row r="533" spans="1:806" x14ac:dyDescent="0.25">
      <c r="D533" s="4" t="s">
        <v>449</v>
      </c>
    </row>
    <row r="534" spans="1:806" x14ac:dyDescent="0.25">
      <c r="D534" s="4" t="s">
        <v>845</v>
      </c>
    </row>
    <row r="535" spans="1:806" x14ac:dyDescent="0.25">
      <c r="D535" s="4" t="s">
        <v>450</v>
      </c>
    </row>
    <row r="536" spans="1:806" x14ac:dyDescent="0.25">
      <c r="D536" s="4" t="s">
        <v>452</v>
      </c>
    </row>
    <row r="537" spans="1:806" x14ac:dyDescent="0.25">
      <c r="D537" s="4" t="s">
        <v>451</v>
      </c>
    </row>
    <row r="538" spans="1:806" x14ac:dyDescent="0.25">
      <c r="D538" s="4" t="s">
        <v>453</v>
      </c>
    </row>
    <row r="539" spans="1:806" x14ac:dyDescent="0.25">
      <c r="D539" s="4" t="s">
        <v>454</v>
      </c>
    </row>
    <row r="540" spans="1:806" x14ac:dyDescent="0.25">
      <c r="D540" s="4" t="s">
        <v>846</v>
      </c>
    </row>
    <row r="541" spans="1:806" x14ac:dyDescent="0.25">
      <c r="D541" s="4" t="s">
        <v>455</v>
      </c>
    </row>
    <row r="542" spans="1:806" s="1" customFormat="1" x14ac:dyDescent="0.25">
      <c r="A542" s="7"/>
      <c r="B542" s="20"/>
      <c r="C542" s="5"/>
      <c r="D542" s="9" t="str">
        <f>HYPERLINK("https://www.youtube.com/channel/UC5Jr5t5-qtffBte10I_1B8g","KnotFINNishedYet")</f>
        <v>KnotFINNishedYet</v>
      </c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12"/>
      <c r="IV542" s="12"/>
      <c r="IW542" s="12"/>
      <c r="IX542" s="12"/>
      <c r="IY542" s="12"/>
      <c r="IZ542" s="12"/>
      <c r="JA542" s="12"/>
      <c r="JB542" s="12"/>
      <c r="JC542" s="12"/>
      <c r="JD542" s="12"/>
      <c r="JE542" s="12"/>
      <c r="JF542" s="12"/>
      <c r="JG542" s="12"/>
      <c r="JH542" s="12"/>
      <c r="JI542" s="12"/>
      <c r="JJ542" s="12"/>
      <c r="JK542" s="12"/>
      <c r="JL542" s="12"/>
      <c r="JM542" s="12"/>
      <c r="JN542" s="12"/>
      <c r="JO542" s="12"/>
      <c r="JP542" s="12"/>
      <c r="JQ542" s="12"/>
      <c r="JR542" s="12"/>
      <c r="JS542" s="12"/>
      <c r="JT542" s="12"/>
      <c r="JU542" s="12"/>
      <c r="JV542" s="12"/>
      <c r="JW542" s="12"/>
      <c r="JX542" s="12"/>
      <c r="JY542" s="12"/>
      <c r="JZ542" s="12"/>
      <c r="KA542" s="12"/>
      <c r="KB542" s="12"/>
      <c r="KC542" s="12"/>
      <c r="KD542" s="12"/>
      <c r="KE542" s="12"/>
      <c r="KF542" s="12"/>
      <c r="KG542" s="12"/>
      <c r="KH542" s="12"/>
      <c r="KI542" s="12"/>
      <c r="KJ542" s="12"/>
      <c r="KK542" s="12"/>
      <c r="KL542" s="12"/>
      <c r="KM542" s="12"/>
      <c r="KN542" s="12"/>
      <c r="KO542" s="12"/>
      <c r="KP542" s="12"/>
      <c r="KQ542" s="12"/>
      <c r="KR542" s="12"/>
      <c r="KS542" s="12"/>
      <c r="KT542" s="12"/>
      <c r="KU542" s="12"/>
      <c r="KV542" s="12"/>
      <c r="KW542" s="12"/>
      <c r="KX542" s="12"/>
      <c r="KY542" s="12"/>
      <c r="KZ542" s="12"/>
      <c r="LA542" s="12"/>
      <c r="LB542" s="12"/>
      <c r="LC542" s="12"/>
      <c r="LD542" s="12"/>
      <c r="LE542" s="12"/>
      <c r="LF542" s="12"/>
      <c r="LG542" s="12"/>
      <c r="LH542" s="12"/>
      <c r="LI542" s="12"/>
      <c r="LJ542" s="12"/>
      <c r="LK542" s="12"/>
      <c r="LL542" s="12"/>
      <c r="LM542" s="12"/>
      <c r="LN542" s="12"/>
      <c r="LO542" s="12"/>
      <c r="LP542" s="12"/>
      <c r="LQ542" s="12"/>
      <c r="LR542" s="12"/>
      <c r="LS542" s="12"/>
      <c r="LT542" s="12"/>
      <c r="LU542" s="12"/>
      <c r="LV542" s="12"/>
      <c r="LW542" s="12"/>
      <c r="LX542" s="12"/>
      <c r="LY542" s="12"/>
      <c r="LZ542" s="12"/>
      <c r="MA542" s="12"/>
      <c r="MB542" s="12"/>
      <c r="MC542" s="12"/>
      <c r="MD542" s="12"/>
      <c r="ME542" s="12"/>
      <c r="MF542" s="12"/>
      <c r="MG542" s="12"/>
      <c r="MH542" s="12"/>
      <c r="MI542" s="12"/>
      <c r="MJ542" s="12"/>
      <c r="MK542" s="12"/>
      <c r="ML542" s="12"/>
      <c r="MM542" s="12"/>
      <c r="MN542" s="12"/>
      <c r="MO542" s="12"/>
      <c r="MP542" s="12"/>
      <c r="MQ542" s="12"/>
      <c r="MR542" s="12"/>
      <c r="MS542" s="12"/>
      <c r="MT542" s="12"/>
      <c r="MU542" s="12"/>
      <c r="MV542" s="12"/>
      <c r="MW542" s="12"/>
      <c r="MX542" s="12"/>
      <c r="MY542" s="12"/>
      <c r="MZ542" s="12"/>
      <c r="NA542" s="12"/>
      <c r="NB542" s="12"/>
      <c r="NC542" s="12"/>
      <c r="ND542" s="12"/>
      <c r="NE542" s="12"/>
      <c r="NF542" s="12"/>
      <c r="NG542" s="12"/>
      <c r="NH542" s="12"/>
      <c r="NI542" s="12"/>
      <c r="NJ542" s="12"/>
      <c r="NK542" s="12"/>
      <c r="NL542" s="12"/>
      <c r="NM542" s="12"/>
      <c r="NN542" s="12"/>
      <c r="NO542" s="12"/>
      <c r="NP542" s="12"/>
      <c r="NQ542" s="12"/>
      <c r="NR542" s="12"/>
      <c r="NS542" s="12"/>
      <c r="NT542" s="12"/>
      <c r="NU542" s="12"/>
      <c r="NV542" s="12"/>
      <c r="NW542" s="12"/>
      <c r="NX542" s="12"/>
      <c r="NY542" s="12"/>
      <c r="NZ542" s="12"/>
      <c r="OA542" s="12"/>
      <c r="OB542" s="12"/>
      <c r="OC542" s="12"/>
      <c r="OD542" s="12"/>
      <c r="OE542" s="12"/>
      <c r="OF542" s="12"/>
      <c r="OG542" s="12"/>
      <c r="OH542" s="12"/>
      <c r="OI542" s="12"/>
      <c r="OJ542" s="12"/>
      <c r="OK542" s="12"/>
      <c r="OL542" s="12"/>
      <c r="OM542" s="12"/>
      <c r="ON542" s="12"/>
      <c r="OO542" s="12"/>
      <c r="OP542" s="12"/>
      <c r="OQ542" s="12"/>
      <c r="OR542" s="12"/>
      <c r="OS542" s="12"/>
      <c r="OT542" s="12"/>
      <c r="OU542" s="12"/>
      <c r="OV542" s="12"/>
      <c r="OW542" s="12"/>
      <c r="OX542" s="12"/>
      <c r="OY542" s="12"/>
      <c r="OZ542" s="12"/>
      <c r="PA542" s="12"/>
      <c r="PB542" s="12"/>
      <c r="PC542" s="12"/>
      <c r="PD542" s="12"/>
      <c r="PE542" s="12"/>
      <c r="PF542" s="12"/>
      <c r="PG542" s="12"/>
      <c r="PH542" s="12"/>
      <c r="PI542" s="12"/>
      <c r="PJ542" s="12"/>
      <c r="PK542" s="12"/>
      <c r="PL542" s="12"/>
      <c r="PM542" s="12"/>
      <c r="PN542" s="12"/>
      <c r="PO542" s="12"/>
      <c r="PP542" s="12"/>
      <c r="PQ542" s="12"/>
      <c r="PR542" s="12"/>
      <c r="PS542" s="12"/>
      <c r="PT542" s="12"/>
      <c r="PU542" s="12"/>
      <c r="PV542" s="12"/>
      <c r="PW542" s="12"/>
      <c r="PX542" s="12"/>
      <c r="PY542" s="12"/>
      <c r="PZ542" s="12"/>
      <c r="QA542" s="12"/>
      <c r="QB542" s="12"/>
      <c r="QC542" s="12"/>
      <c r="QD542" s="12"/>
      <c r="QE542" s="12"/>
      <c r="QF542" s="12"/>
      <c r="QG542" s="12"/>
      <c r="QH542" s="12"/>
      <c r="QI542" s="12"/>
      <c r="QJ542" s="12"/>
      <c r="QK542" s="12"/>
      <c r="QL542" s="12"/>
      <c r="QM542" s="12"/>
      <c r="QN542" s="12"/>
      <c r="QO542" s="12"/>
      <c r="QP542" s="12"/>
      <c r="QQ542" s="12"/>
      <c r="QR542" s="12"/>
      <c r="QS542" s="12"/>
      <c r="QT542" s="12"/>
      <c r="QU542" s="12"/>
      <c r="QV542" s="12"/>
      <c r="QW542" s="12"/>
      <c r="QX542" s="12"/>
      <c r="QY542" s="12"/>
      <c r="QZ542" s="12"/>
      <c r="RA542" s="12"/>
      <c r="RB542" s="12"/>
      <c r="RC542" s="12"/>
      <c r="RD542" s="12"/>
      <c r="RE542" s="12"/>
      <c r="RF542" s="12"/>
      <c r="RG542" s="12"/>
      <c r="RH542" s="12"/>
      <c r="RI542" s="12"/>
      <c r="RJ542" s="12"/>
      <c r="RK542" s="12"/>
      <c r="RL542" s="12"/>
      <c r="RM542" s="12"/>
      <c r="RN542" s="12"/>
      <c r="RO542" s="12"/>
      <c r="RP542" s="12"/>
      <c r="RQ542" s="12"/>
      <c r="RR542" s="12"/>
      <c r="RS542" s="12"/>
      <c r="RT542" s="12"/>
      <c r="RU542" s="12"/>
      <c r="RV542" s="12"/>
      <c r="RW542" s="12"/>
      <c r="RX542" s="12"/>
      <c r="RY542" s="12"/>
      <c r="RZ542" s="12"/>
      <c r="SA542" s="12"/>
      <c r="SB542" s="12"/>
      <c r="SC542" s="12"/>
      <c r="SD542" s="12"/>
      <c r="SE542" s="12"/>
      <c r="SF542" s="12"/>
      <c r="SG542" s="12"/>
      <c r="SH542" s="12"/>
      <c r="SI542" s="12"/>
      <c r="SJ542" s="12"/>
      <c r="SK542" s="12"/>
      <c r="SL542" s="12"/>
      <c r="SM542" s="12"/>
      <c r="SN542" s="12"/>
      <c r="SO542" s="12"/>
      <c r="SP542" s="12"/>
      <c r="SQ542" s="12"/>
      <c r="SR542" s="12"/>
      <c r="SS542" s="12"/>
      <c r="ST542" s="12"/>
      <c r="SU542" s="12"/>
      <c r="SV542" s="12"/>
      <c r="SW542" s="12"/>
      <c r="SX542" s="12"/>
      <c r="SY542" s="12"/>
      <c r="SZ542" s="12"/>
      <c r="TA542" s="12"/>
      <c r="TB542" s="12"/>
      <c r="TC542" s="12"/>
      <c r="TD542" s="12"/>
      <c r="TE542" s="12"/>
      <c r="TF542" s="12"/>
      <c r="TG542" s="12"/>
      <c r="TH542" s="12"/>
      <c r="TI542" s="12"/>
      <c r="TJ542" s="12"/>
      <c r="TK542" s="12"/>
      <c r="TL542" s="12"/>
      <c r="TM542" s="12"/>
      <c r="TN542" s="12"/>
      <c r="TO542" s="12"/>
      <c r="TP542" s="12"/>
      <c r="TQ542" s="12"/>
      <c r="TR542" s="12"/>
      <c r="TS542" s="12"/>
      <c r="TT542" s="12"/>
      <c r="TU542" s="12"/>
      <c r="TV542" s="12"/>
      <c r="TW542" s="12"/>
      <c r="TX542" s="12"/>
      <c r="TY542" s="12"/>
      <c r="TZ542" s="12"/>
      <c r="UA542" s="12"/>
      <c r="UB542" s="12"/>
      <c r="UC542" s="12"/>
      <c r="UD542" s="12"/>
      <c r="UE542" s="12"/>
      <c r="UF542" s="12"/>
      <c r="UG542" s="12"/>
      <c r="UH542" s="12"/>
      <c r="UI542" s="12"/>
      <c r="UJ542" s="12"/>
      <c r="UK542" s="12"/>
      <c r="UL542" s="12"/>
      <c r="UM542" s="12"/>
      <c r="UN542" s="12"/>
      <c r="UO542" s="12"/>
      <c r="UP542" s="12"/>
      <c r="UQ542" s="12"/>
      <c r="UR542" s="12"/>
      <c r="US542" s="12"/>
      <c r="UT542" s="12"/>
      <c r="UU542" s="12"/>
      <c r="UV542" s="12"/>
      <c r="UW542" s="12"/>
      <c r="UX542" s="12"/>
      <c r="UY542" s="12"/>
      <c r="UZ542" s="12"/>
      <c r="VA542" s="12"/>
      <c r="VB542" s="12"/>
      <c r="VC542" s="12"/>
      <c r="VD542" s="12"/>
      <c r="VE542" s="12"/>
      <c r="VF542" s="12"/>
      <c r="VG542" s="12"/>
      <c r="VH542" s="12"/>
      <c r="VI542" s="12"/>
      <c r="VJ542" s="12"/>
      <c r="VK542" s="12"/>
      <c r="VL542" s="12"/>
      <c r="VM542" s="12"/>
      <c r="VN542" s="12"/>
      <c r="VO542" s="12"/>
      <c r="VP542" s="12"/>
      <c r="VQ542" s="12"/>
      <c r="VR542" s="12"/>
      <c r="VS542" s="12"/>
      <c r="VT542" s="12"/>
      <c r="VU542" s="12"/>
      <c r="VV542" s="12"/>
      <c r="VW542" s="12"/>
      <c r="VX542" s="12"/>
      <c r="VY542" s="12"/>
      <c r="VZ542" s="12"/>
      <c r="WA542" s="12"/>
      <c r="WB542" s="12"/>
      <c r="WC542" s="12"/>
      <c r="WD542" s="12"/>
      <c r="WE542" s="12"/>
      <c r="WF542" s="12"/>
      <c r="WG542" s="12"/>
      <c r="WH542" s="12"/>
      <c r="WI542" s="12"/>
      <c r="WJ542" s="12"/>
      <c r="WK542" s="12"/>
      <c r="WL542" s="12"/>
      <c r="WM542" s="12"/>
      <c r="WN542" s="12"/>
      <c r="WO542" s="12"/>
      <c r="WP542" s="12"/>
      <c r="WQ542" s="12"/>
      <c r="WR542" s="12"/>
      <c r="WS542" s="12"/>
      <c r="WT542" s="12"/>
      <c r="WU542" s="12"/>
      <c r="WV542" s="12"/>
      <c r="WW542" s="12"/>
      <c r="WX542" s="12"/>
      <c r="WY542" s="12"/>
      <c r="WZ542" s="12"/>
      <c r="XA542" s="12"/>
      <c r="XB542" s="12"/>
      <c r="XC542" s="12"/>
      <c r="XD542" s="12"/>
      <c r="XE542" s="12"/>
      <c r="XF542" s="12"/>
      <c r="XG542" s="12"/>
      <c r="XH542" s="12"/>
      <c r="XI542" s="12"/>
      <c r="XJ542" s="12"/>
      <c r="XK542" s="12"/>
      <c r="XL542" s="12"/>
      <c r="XM542" s="12"/>
      <c r="XN542" s="12"/>
      <c r="XO542" s="12"/>
      <c r="XP542" s="12"/>
      <c r="XQ542" s="12"/>
      <c r="XR542" s="12"/>
      <c r="XS542" s="12"/>
      <c r="XT542" s="12"/>
      <c r="XU542" s="12"/>
      <c r="XV542" s="12"/>
      <c r="XW542" s="12"/>
      <c r="XX542" s="12"/>
      <c r="XY542" s="12"/>
      <c r="XZ542" s="12"/>
      <c r="YA542" s="12"/>
      <c r="YB542" s="12"/>
      <c r="YC542" s="12"/>
      <c r="YD542" s="12"/>
      <c r="YE542" s="12"/>
      <c r="YF542" s="12"/>
      <c r="YG542" s="12"/>
      <c r="YH542" s="12"/>
      <c r="YI542" s="12"/>
      <c r="YJ542" s="12"/>
      <c r="YK542" s="12"/>
      <c r="YL542" s="12"/>
      <c r="YM542" s="12"/>
      <c r="YN542" s="12"/>
      <c r="YO542" s="12"/>
      <c r="YP542" s="12"/>
      <c r="YQ542" s="12"/>
      <c r="YR542" s="12"/>
      <c r="YS542" s="12"/>
      <c r="YT542" s="12"/>
      <c r="YU542" s="12"/>
      <c r="YV542" s="12"/>
      <c r="YW542" s="12"/>
      <c r="YX542" s="12"/>
      <c r="YY542" s="12"/>
      <c r="YZ542" s="12"/>
      <c r="ZA542" s="12"/>
      <c r="ZB542" s="12"/>
      <c r="ZC542" s="12"/>
      <c r="ZD542" s="12"/>
      <c r="ZE542" s="12"/>
      <c r="ZF542" s="12"/>
      <c r="ZG542" s="12"/>
      <c r="ZH542" s="12"/>
      <c r="ZI542" s="12"/>
      <c r="ZJ542" s="12"/>
      <c r="ZK542" s="12"/>
      <c r="ZL542" s="12"/>
      <c r="ZM542" s="12"/>
      <c r="ZN542" s="12"/>
      <c r="ZO542" s="12"/>
      <c r="ZP542" s="12"/>
      <c r="ZQ542" s="12"/>
      <c r="ZR542" s="12"/>
      <c r="ZS542" s="12"/>
      <c r="ZT542" s="12"/>
      <c r="ZU542" s="12"/>
      <c r="ZV542" s="12"/>
      <c r="ZW542" s="12"/>
      <c r="ZX542" s="12"/>
      <c r="ZY542" s="12"/>
      <c r="ZZ542" s="12"/>
      <c r="AAA542" s="12"/>
      <c r="AAB542" s="12"/>
      <c r="AAC542" s="12"/>
      <c r="AAD542" s="12"/>
      <c r="AAE542" s="12"/>
      <c r="AAF542" s="12"/>
      <c r="AAG542" s="12"/>
      <c r="AAH542" s="12"/>
      <c r="AAI542" s="12"/>
      <c r="AAJ542" s="12"/>
      <c r="AAK542" s="12"/>
      <c r="AAL542" s="12"/>
      <c r="AAM542" s="12"/>
      <c r="AAN542" s="12"/>
      <c r="AAO542" s="12"/>
      <c r="AAP542" s="12"/>
      <c r="AAQ542" s="12"/>
      <c r="AAR542" s="12"/>
      <c r="AAS542" s="12"/>
      <c r="AAT542" s="12"/>
      <c r="AAU542" s="12"/>
      <c r="AAV542" s="12"/>
      <c r="AAW542" s="12"/>
      <c r="AAX542" s="12"/>
      <c r="AAY542" s="12"/>
      <c r="AAZ542" s="12"/>
      <c r="ABA542" s="12"/>
      <c r="ABB542" s="12"/>
      <c r="ABC542" s="12"/>
      <c r="ABD542" s="12"/>
      <c r="ABE542" s="12"/>
      <c r="ABF542" s="12"/>
      <c r="ABG542" s="12"/>
      <c r="ABH542" s="12"/>
      <c r="ABI542" s="12"/>
      <c r="ABJ542" s="12"/>
      <c r="ABK542" s="12"/>
      <c r="ABL542" s="12"/>
      <c r="ABM542" s="12"/>
      <c r="ABN542" s="12"/>
      <c r="ABO542" s="12"/>
      <c r="ABP542" s="12"/>
      <c r="ABQ542" s="12"/>
      <c r="ABR542" s="12"/>
      <c r="ABS542" s="12"/>
      <c r="ABT542" s="12"/>
      <c r="ABU542" s="12"/>
      <c r="ABV542" s="12"/>
      <c r="ABW542" s="12"/>
      <c r="ABX542" s="12"/>
      <c r="ABY542" s="12"/>
      <c r="ABZ542" s="12"/>
      <c r="ACA542" s="12"/>
      <c r="ACB542" s="12"/>
      <c r="ACC542" s="12"/>
      <c r="ACD542" s="12"/>
      <c r="ACE542" s="12"/>
      <c r="ACF542" s="12"/>
      <c r="ACG542" s="12"/>
      <c r="ACH542" s="12"/>
      <c r="ACI542" s="12"/>
      <c r="ACJ542" s="12"/>
      <c r="ACK542" s="12"/>
      <c r="ACL542" s="12"/>
      <c r="ACM542" s="12"/>
      <c r="ACN542" s="12"/>
      <c r="ACO542" s="12"/>
      <c r="ACP542" s="12"/>
      <c r="ACQ542" s="12"/>
      <c r="ACR542" s="12"/>
      <c r="ACS542" s="12"/>
      <c r="ACT542" s="12"/>
      <c r="ACU542" s="12"/>
      <c r="ACV542" s="12"/>
      <c r="ACW542" s="12"/>
      <c r="ACX542" s="12"/>
      <c r="ACY542" s="12"/>
      <c r="ACZ542" s="12"/>
      <c r="ADA542" s="12"/>
      <c r="ADB542" s="12"/>
      <c r="ADC542" s="12"/>
      <c r="ADD542" s="12"/>
      <c r="ADE542" s="12"/>
      <c r="ADF542" s="12"/>
      <c r="ADG542" s="12"/>
      <c r="ADH542" s="12"/>
      <c r="ADI542" s="12"/>
      <c r="ADJ542" s="12"/>
      <c r="ADK542" s="12"/>
      <c r="ADL542" s="12"/>
      <c r="ADM542" s="12"/>
      <c r="ADN542" s="12"/>
      <c r="ADO542" s="12"/>
      <c r="ADP542" s="12"/>
      <c r="ADQ542" s="12"/>
      <c r="ADR542" s="12"/>
      <c r="ADS542" s="12"/>
      <c r="ADT542" s="12"/>
      <c r="ADU542" s="12"/>
      <c r="ADV542" s="12"/>
      <c r="ADW542" s="12"/>
      <c r="ADX542" s="12"/>
      <c r="ADY542" s="12"/>
      <c r="ADZ542" s="12"/>
    </row>
    <row r="543" spans="1:806" x14ac:dyDescent="0.25">
      <c r="A543" s="14" t="s">
        <v>456</v>
      </c>
      <c r="B543" s="19">
        <v>43729</v>
      </c>
      <c r="C543" s="8" t="str">
        <f>HYPERLINK("https://www.youtube.com/watch?v=GMot9RKVxhg","56. Roughing out the stem  / Timber decisions")</f>
        <v>56. Roughing out the stem  / Timber decisions</v>
      </c>
      <c r="D543" s="4" t="s">
        <v>847</v>
      </c>
    </row>
    <row r="544" spans="1:806" x14ac:dyDescent="0.25">
      <c r="D544" s="4" t="s">
        <v>848</v>
      </c>
    </row>
    <row r="545" spans="1:806" x14ac:dyDescent="0.25">
      <c r="D545" s="4" t="s">
        <v>458</v>
      </c>
    </row>
    <row r="546" spans="1:806" x14ac:dyDescent="0.25">
      <c r="D546" s="4" t="s">
        <v>459</v>
      </c>
    </row>
    <row r="547" spans="1:806" x14ac:dyDescent="0.25">
      <c r="D547" s="4" t="s">
        <v>460</v>
      </c>
    </row>
    <row r="548" spans="1:806" x14ac:dyDescent="0.25">
      <c r="D548" s="4" t="s">
        <v>461</v>
      </c>
    </row>
    <row r="549" spans="1:806" x14ac:dyDescent="0.25">
      <c r="D549" s="4" t="s">
        <v>462</v>
      </c>
    </row>
    <row r="550" spans="1:806" x14ac:dyDescent="0.25">
      <c r="D550" s="4" t="s">
        <v>465</v>
      </c>
    </row>
    <row r="551" spans="1:806" s="1" customFormat="1" x14ac:dyDescent="0.25">
      <c r="A551" s="7"/>
      <c r="B551" s="20"/>
      <c r="C551" s="5"/>
      <c r="D551" s="5" t="s">
        <v>463</v>
      </c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  <c r="IT551" s="12"/>
      <c r="IU551" s="12"/>
      <c r="IV551" s="12"/>
      <c r="IW551" s="12"/>
      <c r="IX551" s="12"/>
      <c r="IY551" s="12"/>
      <c r="IZ551" s="12"/>
      <c r="JA551" s="12"/>
      <c r="JB551" s="12"/>
      <c r="JC551" s="12"/>
      <c r="JD551" s="12"/>
      <c r="JE551" s="12"/>
      <c r="JF551" s="12"/>
      <c r="JG551" s="12"/>
      <c r="JH551" s="12"/>
      <c r="JI551" s="12"/>
      <c r="JJ551" s="12"/>
      <c r="JK551" s="12"/>
      <c r="JL551" s="12"/>
      <c r="JM551" s="12"/>
      <c r="JN551" s="12"/>
      <c r="JO551" s="12"/>
      <c r="JP551" s="12"/>
      <c r="JQ551" s="12"/>
      <c r="JR551" s="12"/>
      <c r="JS551" s="12"/>
      <c r="JT551" s="12"/>
      <c r="JU551" s="12"/>
      <c r="JV551" s="12"/>
      <c r="JW551" s="12"/>
      <c r="JX551" s="12"/>
      <c r="JY551" s="12"/>
      <c r="JZ551" s="12"/>
      <c r="KA551" s="12"/>
      <c r="KB551" s="12"/>
      <c r="KC551" s="12"/>
      <c r="KD551" s="12"/>
      <c r="KE551" s="12"/>
      <c r="KF551" s="12"/>
      <c r="KG551" s="12"/>
      <c r="KH551" s="12"/>
      <c r="KI551" s="12"/>
      <c r="KJ551" s="12"/>
      <c r="KK551" s="12"/>
      <c r="KL551" s="12"/>
      <c r="KM551" s="12"/>
      <c r="KN551" s="12"/>
      <c r="KO551" s="12"/>
      <c r="KP551" s="12"/>
      <c r="KQ551" s="12"/>
      <c r="KR551" s="12"/>
      <c r="KS551" s="12"/>
      <c r="KT551" s="12"/>
      <c r="KU551" s="12"/>
      <c r="KV551" s="12"/>
      <c r="KW551" s="12"/>
      <c r="KX551" s="12"/>
      <c r="KY551" s="12"/>
      <c r="KZ551" s="12"/>
      <c r="LA551" s="12"/>
      <c r="LB551" s="12"/>
      <c r="LC551" s="12"/>
      <c r="LD551" s="12"/>
      <c r="LE551" s="12"/>
      <c r="LF551" s="12"/>
      <c r="LG551" s="12"/>
      <c r="LH551" s="12"/>
      <c r="LI551" s="12"/>
      <c r="LJ551" s="12"/>
      <c r="LK551" s="12"/>
      <c r="LL551" s="12"/>
      <c r="LM551" s="12"/>
      <c r="LN551" s="12"/>
      <c r="LO551" s="12"/>
      <c r="LP551" s="12"/>
      <c r="LQ551" s="12"/>
      <c r="LR551" s="12"/>
      <c r="LS551" s="12"/>
      <c r="LT551" s="12"/>
      <c r="LU551" s="12"/>
      <c r="LV551" s="12"/>
      <c r="LW551" s="12"/>
      <c r="LX551" s="12"/>
      <c r="LY551" s="12"/>
      <c r="LZ551" s="12"/>
      <c r="MA551" s="12"/>
      <c r="MB551" s="12"/>
      <c r="MC551" s="12"/>
      <c r="MD551" s="12"/>
      <c r="ME551" s="12"/>
      <c r="MF551" s="12"/>
      <c r="MG551" s="12"/>
      <c r="MH551" s="12"/>
      <c r="MI551" s="12"/>
      <c r="MJ551" s="12"/>
      <c r="MK551" s="12"/>
      <c r="ML551" s="12"/>
      <c r="MM551" s="12"/>
      <c r="MN551" s="12"/>
      <c r="MO551" s="12"/>
      <c r="MP551" s="12"/>
      <c r="MQ551" s="12"/>
      <c r="MR551" s="12"/>
      <c r="MS551" s="12"/>
      <c r="MT551" s="12"/>
      <c r="MU551" s="12"/>
      <c r="MV551" s="12"/>
      <c r="MW551" s="12"/>
      <c r="MX551" s="12"/>
      <c r="MY551" s="12"/>
      <c r="MZ551" s="12"/>
      <c r="NA551" s="12"/>
      <c r="NB551" s="12"/>
      <c r="NC551" s="12"/>
      <c r="ND551" s="12"/>
      <c r="NE551" s="12"/>
      <c r="NF551" s="12"/>
      <c r="NG551" s="12"/>
      <c r="NH551" s="12"/>
      <c r="NI551" s="12"/>
      <c r="NJ551" s="12"/>
      <c r="NK551" s="12"/>
      <c r="NL551" s="12"/>
      <c r="NM551" s="12"/>
      <c r="NN551" s="12"/>
      <c r="NO551" s="12"/>
      <c r="NP551" s="12"/>
      <c r="NQ551" s="12"/>
      <c r="NR551" s="12"/>
      <c r="NS551" s="12"/>
      <c r="NT551" s="12"/>
      <c r="NU551" s="12"/>
      <c r="NV551" s="12"/>
      <c r="NW551" s="12"/>
      <c r="NX551" s="12"/>
      <c r="NY551" s="12"/>
      <c r="NZ551" s="12"/>
      <c r="OA551" s="12"/>
      <c r="OB551" s="12"/>
      <c r="OC551" s="12"/>
      <c r="OD551" s="12"/>
      <c r="OE551" s="12"/>
      <c r="OF551" s="12"/>
      <c r="OG551" s="12"/>
      <c r="OH551" s="12"/>
      <c r="OI551" s="12"/>
      <c r="OJ551" s="12"/>
      <c r="OK551" s="12"/>
      <c r="OL551" s="12"/>
      <c r="OM551" s="12"/>
      <c r="ON551" s="12"/>
      <c r="OO551" s="12"/>
      <c r="OP551" s="12"/>
      <c r="OQ551" s="12"/>
      <c r="OR551" s="12"/>
      <c r="OS551" s="12"/>
      <c r="OT551" s="12"/>
      <c r="OU551" s="12"/>
      <c r="OV551" s="12"/>
      <c r="OW551" s="12"/>
      <c r="OX551" s="12"/>
      <c r="OY551" s="12"/>
      <c r="OZ551" s="12"/>
      <c r="PA551" s="12"/>
      <c r="PB551" s="12"/>
      <c r="PC551" s="12"/>
      <c r="PD551" s="12"/>
      <c r="PE551" s="12"/>
      <c r="PF551" s="12"/>
      <c r="PG551" s="12"/>
      <c r="PH551" s="12"/>
      <c r="PI551" s="12"/>
      <c r="PJ551" s="12"/>
      <c r="PK551" s="12"/>
      <c r="PL551" s="12"/>
      <c r="PM551" s="12"/>
      <c r="PN551" s="12"/>
      <c r="PO551" s="12"/>
      <c r="PP551" s="12"/>
      <c r="PQ551" s="12"/>
      <c r="PR551" s="12"/>
      <c r="PS551" s="12"/>
      <c r="PT551" s="12"/>
      <c r="PU551" s="12"/>
      <c r="PV551" s="12"/>
      <c r="PW551" s="12"/>
      <c r="PX551" s="12"/>
      <c r="PY551" s="12"/>
      <c r="PZ551" s="12"/>
      <c r="QA551" s="12"/>
      <c r="QB551" s="12"/>
      <c r="QC551" s="12"/>
      <c r="QD551" s="12"/>
      <c r="QE551" s="12"/>
      <c r="QF551" s="12"/>
      <c r="QG551" s="12"/>
      <c r="QH551" s="12"/>
      <c r="QI551" s="12"/>
      <c r="QJ551" s="12"/>
      <c r="QK551" s="12"/>
      <c r="QL551" s="12"/>
      <c r="QM551" s="12"/>
      <c r="QN551" s="12"/>
      <c r="QO551" s="12"/>
      <c r="QP551" s="12"/>
      <c r="QQ551" s="12"/>
      <c r="QR551" s="12"/>
      <c r="QS551" s="12"/>
      <c r="QT551" s="12"/>
      <c r="QU551" s="12"/>
      <c r="QV551" s="12"/>
      <c r="QW551" s="12"/>
      <c r="QX551" s="12"/>
      <c r="QY551" s="12"/>
      <c r="QZ551" s="12"/>
      <c r="RA551" s="12"/>
      <c r="RB551" s="12"/>
      <c r="RC551" s="12"/>
      <c r="RD551" s="12"/>
      <c r="RE551" s="12"/>
      <c r="RF551" s="12"/>
      <c r="RG551" s="12"/>
      <c r="RH551" s="12"/>
      <c r="RI551" s="12"/>
      <c r="RJ551" s="12"/>
      <c r="RK551" s="12"/>
      <c r="RL551" s="12"/>
      <c r="RM551" s="12"/>
      <c r="RN551" s="12"/>
      <c r="RO551" s="12"/>
      <c r="RP551" s="12"/>
      <c r="RQ551" s="12"/>
      <c r="RR551" s="12"/>
      <c r="RS551" s="12"/>
      <c r="RT551" s="12"/>
      <c r="RU551" s="12"/>
      <c r="RV551" s="12"/>
      <c r="RW551" s="12"/>
      <c r="RX551" s="12"/>
      <c r="RY551" s="12"/>
      <c r="RZ551" s="12"/>
      <c r="SA551" s="12"/>
      <c r="SB551" s="12"/>
      <c r="SC551" s="12"/>
      <c r="SD551" s="12"/>
      <c r="SE551" s="12"/>
      <c r="SF551" s="12"/>
      <c r="SG551" s="12"/>
      <c r="SH551" s="12"/>
      <c r="SI551" s="12"/>
      <c r="SJ551" s="12"/>
      <c r="SK551" s="12"/>
      <c r="SL551" s="12"/>
      <c r="SM551" s="12"/>
      <c r="SN551" s="12"/>
      <c r="SO551" s="12"/>
      <c r="SP551" s="12"/>
      <c r="SQ551" s="12"/>
      <c r="SR551" s="12"/>
      <c r="SS551" s="12"/>
      <c r="ST551" s="12"/>
      <c r="SU551" s="12"/>
      <c r="SV551" s="12"/>
      <c r="SW551" s="12"/>
      <c r="SX551" s="12"/>
      <c r="SY551" s="12"/>
      <c r="SZ551" s="12"/>
      <c r="TA551" s="12"/>
      <c r="TB551" s="12"/>
      <c r="TC551" s="12"/>
      <c r="TD551" s="12"/>
      <c r="TE551" s="12"/>
      <c r="TF551" s="12"/>
      <c r="TG551" s="12"/>
      <c r="TH551" s="12"/>
      <c r="TI551" s="12"/>
      <c r="TJ551" s="12"/>
      <c r="TK551" s="12"/>
      <c r="TL551" s="12"/>
      <c r="TM551" s="12"/>
      <c r="TN551" s="12"/>
      <c r="TO551" s="12"/>
      <c r="TP551" s="12"/>
      <c r="TQ551" s="12"/>
      <c r="TR551" s="12"/>
      <c r="TS551" s="12"/>
      <c r="TT551" s="12"/>
      <c r="TU551" s="12"/>
      <c r="TV551" s="12"/>
      <c r="TW551" s="12"/>
      <c r="TX551" s="12"/>
      <c r="TY551" s="12"/>
      <c r="TZ551" s="12"/>
      <c r="UA551" s="12"/>
      <c r="UB551" s="12"/>
      <c r="UC551" s="12"/>
      <c r="UD551" s="12"/>
      <c r="UE551" s="12"/>
      <c r="UF551" s="12"/>
      <c r="UG551" s="12"/>
      <c r="UH551" s="12"/>
      <c r="UI551" s="12"/>
      <c r="UJ551" s="12"/>
      <c r="UK551" s="12"/>
      <c r="UL551" s="12"/>
      <c r="UM551" s="12"/>
      <c r="UN551" s="12"/>
      <c r="UO551" s="12"/>
      <c r="UP551" s="12"/>
      <c r="UQ551" s="12"/>
      <c r="UR551" s="12"/>
      <c r="US551" s="12"/>
      <c r="UT551" s="12"/>
      <c r="UU551" s="12"/>
      <c r="UV551" s="12"/>
      <c r="UW551" s="12"/>
      <c r="UX551" s="12"/>
      <c r="UY551" s="12"/>
      <c r="UZ551" s="12"/>
      <c r="VA551" s="12"/>
      <c r="VB551" s="12"/>
      <c r="VC551" s="12"/>
      <c r="VD551" s="12"/>
      <c r="VE551" s="12"/>
      <c r="VF551" s="12"/>
      <c r="VG551" s="12"/>
      <c r="VH551" s="12"/>
      <c r="VI551" s="12"/>
      <c r="VJ551" s="12"/>
      <c r="VK551" s="12"/>
      <c r="VL551" s="12"/>
      <c r="VM551" s="12"/>
      <c r="VN551" s="12"/>
      <c r="VO551" s="12"/>
      <c r="VP551" s="12"/>
      <c r="VQ551" s="12"/>
      <c r="VR551" s="12"/>
      <c r="VS551" s="12"/>
      <c r="VT551" s="12"/>
      <c r="VU551" s="12"/>
      <c r="VV551" s="12"/>
      <c r="VW551" s="12"/>
      <c r="VX551" s="12"/>
      <c r="VY551" s="12"/>
      <c r="VZ551" s="12"/>
      <c r="WA551" s="12"/>
      <c r="WB551" s="12"/>
      <c r="WC551" s="12"/>
      <c r="WD551" s="12"/>
      <c r="WE551" s="12"/>
      <c r="WF551" s="12"/>
      <c r="WG551" s="12"/>
      <c r="WH551" s="12"/>
      <c r="WI551" s="12"/>
      <c r="WJ551" s="12"/>
      <c r="WK551" s="12"/>
      <c r="WL551" s="12"/>
      <c r="WM551" s="12"/>
      <c r="WN551" s="12"/>
      <c r="WO551" s="12"/>
      <c r="WP551" s="12"/>
      <c r="WQ551" s="12"/>
      <c r="WR551" s="12"/>
      <c r="WS551" s="12"/>
      <c r="WT551" s="12"/>
      <c r="WU551" s="12"/>
      <c r="WV551" s="12"/>
      <c r="WW551" s="12"/>
      <c r="WX551" s="12"/>
      <c r="WY551" s="12"/>
      <c r="WZ551" s="12"/>
      <c r="XA551" s="12"/>
      <c r="XB551" s="12"/>
      <c r="XC551" s="12"/>
      <c r="XD551" s="12"/>
      <c r="XE551" s="12"/>
      <c r="XF551" s="12"/>
      <c r="XG551" s="12"/>
      <c r="XH551" s="12"/>
      <c r="XI551" s="12"/>
      <c r="XJ551" s="12"/>
      <c r="XK551" s="12"/>
      <c r="XL551" s="12"/>
      <c r="XM551" s="12"/>
      <c r="XN551" s="12"/>
      <c r="XO551" s="12"/>
      <c r="XP551" s="12"/>
      <c r="XQ551" s="12"/>
      <c r="XR551" s="12"/>
      <c r="XS551" s="12"/>
      <c r="XT551" s="12"/>
      <c r="XU551" s="12"/>
      <c r="XV551" s="12"/>
      <c r="XW551" s="12"/>
      <c r="XX551" s="12"/>
      <c r="XY551" s="12"/>
      <c r="XZ551" s="12"/>
      <c r="YA551" s="12"/>
      <c r="YB551" s="12"/>
      <c r="YC551" s="12"/>
      <c r="YD551" s="12"/>
      <c r="YE551" s="12"/>
      <c r="YF551" s="12"/>
      <c r="YG551" s="12"/>
      <c r="YH551" s="12"/>
      <c r="YI551" s="12"/>
      <c r="YJ551" s="12"/>
      <c r="YK551" s="12"/>
      <c r="YL551" s="12"/>
      <c r="YM551" s="12"/>
      <c r="YN551" s="12"/>
      <c r="YO551" s="12"/>
      <c r="YP551" s="12"/>
      <c r="YQ551" s="12"/>
      <c r="YR551" s="12"/>
      <c r="YS551" s="12"/>
      <c r="YT551" s="12"/>
      <c r="YU551" s="12"/>
      <c r="YV551" s="12"/>
      <c r="YW551" s="12"/>
      <c r="YX551" s="12"/>
      <c r="YY551" s="12"/>
      <c r="YZ551" s="12"/>
      <c r="ZA551" s="12"/>
      <c r="ZB551" s="12"/>
      <c r="ZC551" s="12"/>
      <c r="ZD551" s="12"/>
      <c r="ZE551" s="12"/>
      <c r="ZF551" s="12"/>
      <c r="ZG551" s="12"/>
      <c r="ZH551" s="12"/>
      <c r="ZI551" s="12"/>
      <c r="ZJ551" s="12"/>
      <c r="ZK551" s="12"/>
      <c r="ZL551" s="12"/>
      <c r="ZM551" s="12"/>
      <c r="ZN551" s="12"/>
      <c r="ZO551" s="12"/>
      <c r="ZP551" s="12"/>
      <c r="ZQ551" s="12"/>
      <c r="ZR551" s="12"/>
      <c r="ZS551" s="12"/>
      <c r="ZT551" s="12"/>
      <c r="ZU551" s="12"/>
      <c r="ZV551" s="12"/>
      <c r="ZW551" s="12"/>
      <c r="ZX551" s="12"/>
      <c r="ZY551" s="12"/>
      <c r="ZZ551" s="12"/>
      <c r="AAA551" s="12"/>
      <c r="AAB551" s="12"/>
      <c r="AAC551" s="12"/>
      <c r="AAD551" s="12"/>
      <c r="AAE551" s="12"/>
      <c r="AAF551" s="12"/>
      <c r="AAG551" s="12"/>
      <c r="AAH551" s="12"/>
      <c r="AAI551" s="12"/>
      <c r="AAJ551" s="12"/>
      <c r="AAK551" s="12"/>
      <c r="AAL551" s="12"/>
      <c r="AAM551" s="12"/>
      <c r="AAN551" s="12"/>
      <c r="AAO551" s="12"/>
      <c r="AAP551" s="12"/>
      <c r="AAQ551" s="12"/>
      <c r="AAR551" s="12"/>
      <c r="AAS551" s="12"/>
      <c r="AAT551" s="12"/>
      <c r="AAU551" s="12"/>
      <c r="AAV551" s="12"/>
      <c r="AAW551" s="12"/>
      <c r="AAX551" s="12"/>
      <c r="AAY551" s="12"/>
      <c r="AAZ551" s="12"/>
      <c r="ABA551" s="12"/>
      <c r="ABB551" s="12"/>
      <c r="ABC551" s="12"/>
      <c r="ABD551" s="12"/>
      <c r="ABE551" s="12"/>
      <c r="ABF551" s="12"/>
      <c r="ABG551" s="12"/>
      <c r="ABH551" s="12"/>
      <c r="ABI551" s="12"/>
      <c r="ABJ551" s="12"/>
      <c r="ABK551" s="12"/>
      <c r="ABL551" s="12"/>
      <c r="ABM551" s="12"/>
      <c r="ABN551" s="12"/>
      <c r="ABO551" s="12"/>
      <c r="ABP551" s="12"/>
      <c r="ABQ551" s="12"/>
      <c r="ABR551" s="12"/>
      <c r="ABS551" s="12"/>
      <c r="ABT551" s="12"/>
      <c r="ABU551" s="12"/>
      <c r="ABV551" s="12"/>
      <c r="ABW551" s="12"/>
      <c r="ABX551" s="12"/>
      <c r="ABY551" s="12"/>
      <c r="ABZ551" s="12"/>
      <c r="ACA551" s="12"/>
      <c r="ACB551" s="12"/>
      <c r="ACC551" s="12"/>
      <c r="ACD551" s="12"/>
      <c r="ACE551" s="12"/>
      <c r="ACF551" s="12"/>
      <c r="ACG551" s="12"/>
      <c r="ACH551" s="12"/>
      <c r="ACI551" s="12"/>
      <c r="ACJ551" s="12"/>
      <c r="ACK551" s="12"/>
      <c r="ACL551" s="12"/>
      <c r="ACM551" s="12"/>
      <c r="ACN551" s="12"/>
      <c r="ACO551" s="12"/>
      <c r="ACP551" s="12"/>
      <c r="ACQ551" s="12"/>
      <c r="ACR551" s="12"/>
      <c r="ACS551" s="12"/>
      <c r="ACT551" s="12"/>
      <c r="ACU551" s="12"/>
      <c r="ACV551" s="12"/>
      <c r="ACW551" s="12"/>
      <c r="ACX551" s="12"/>
      <c r="ACY551" s="12"/>
      <c r="ACZ551" s="12"/>
      <c r="ADA551" s="12"/>
      <c r="ADB551" s="12"/>
      <c r="ADC551" s="12"/>
      <c r="ADD551" s="12"/>
      <c r="ADE551" s="12"/>
      <c r="ADF551" s="12"/>
      <c r="ADG551" s="12"/>
      <c r="ADH551" s="12"/>
      <c r="ADI551" s="12"/>
      <c r="ADJ551" s="12"/>
      <c r="ADK551" s="12"/>
      <c r="ADL551" s="12"/>
      <c r="ADM551" s="12"/>
      <c r="ADN551" s="12"/>
      <c r="ADO551" s="12"/>
      <c r="ADP551" s="12"/>
      <c r="ADQ551" s="12"/>
      <c r="ADR551" s="12"/>
      <c r="ADS551" s="12"/>
      <c r="ADT551" s="12"/>
      <c r="ADU551" s="12"/>
      <c r="ADV551" s="12"/>
      <c r="ADW551" s="12"/>
      <c r="ADX551" s="12"/>
      <c r="ADY551" s="12"/>
      <c r="ADZ551" s="12"/>
    </row>
    <row r="552" spans="1:806" x14ac:dyDescent="0.25">
      <c r="A552" s="14" t="s">
        <v>468</v>
      </c>
      <c r="B552" s="19">
        <v>43744</v>
      </c>
      <c r="C552" s="8" t="str">
        <f>HYPERLINK("https://www.youtube.com/watch?v=NoXP1VlHoqs","WOODEN BOAT REBUILD - Shaping the Cutwater / More Timber! (EP57)")</f>
        <v>WOODEN BOAT REBUILD - Shaping the Cutwater / More Timber! (EP57)</v>
      </c>
      <c r="D552" s="4" t="s">
        <v>464</v>
      </c>
    </row>
    <row r="553" spans="1:806" x14ac:dyDescent="0.25">
      <c r="D553" s="4" t="s">
        <v>466</v>
      </c>
    </row>
    <row r="554" spans="1:806" x14ac:dyDescent="0.25">
      <c r="D554" s="4" t="s">
        <v>849</v>
      </c>
    </row>
    <row r="555" spans="1:806" x14ac:dyDescent="0.25">
      <c r="D555" s="8" t="str">
        <f>HYPERLINK("https://schoonerzodiac.com/","Schooner Zodiac")</f>
        <v>Schooner Zodiac</v>
      </c>
    </row>
    <row r="556" spans="1:806" x14ac:dyDescent="0.25">
      <c r="D556" s="4" t="s">
        <v>850</v>
      </c>
    </row>
    <row r="557" spans="1:806" x14ac:dyDescent="0.25">
      <c r="D557" s="4" t="s">
        <v>474</v>
      </c>
    </row>
    <row r="558" spans="1:806" x14ac:dyDescent="0.25">
      <c r="D558" s="4" t="s">
        <v>467</v>
      </c>
    </row>
    <row r="559" spans="1:806" x14ac:dyDescent="0.25">
      <c r="D559" s="4" t="s">
        <v>472</v>
      </c>
    </row>
    <row r="560" spans="1:806" s="1" customFormat="1" x14ac:dyDescent="0.25">
      <c r="A560" s="7"/>
      <c r="B560" s="20"/>
      <c r="C560" s="5"/>
      <c r="D560" s="5" t="s">
        <v>851</v>
      </c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  <c r="IT560" s="12"/>
      <c r="IU560" s="12"/>
      <c r="IV560" s="12"/>
      <c r="IW560" s="12"/>
      <c r="IX560" s="12"/>
      <c r="IY560" s="12"/>
      <c r="IZ560" s="12"/>
      <c r="JA560" s="12"/>
      <c r="JB560" s="12"/>
      <c r="JC560" s="12"/>
      <c r="JD560" s="12"/>
      <c r="JE560" s="12"/>
      <c r="JF560" s="12"/>
      <c r="JG560" s="12"/>
      <c r="JH560" s="12"/>
      <c r="JI560" s="12"/>
      <c r="JJ560" s="12"/>
      <c r="JK560" s="12"/>
      <c r="JL560" s="12"/>
      <c r="JM560" s="12"/>
      <c r="JN560" s="12"/>
      <c r="JO560" s="12"/>
      <c r="JP560" s="12"/>
      <c r="JQ560" s="12"/>
      <c r="JR560" s="12"/>
      <c r="JS560" s="12"/>
      <c r="JT560" s="12"/>
      <c r="JU560" s="12"/>
      <c r="JV560" s="12"/>
      <c r="JW560" s="12"/>
      <c r="JX560" s="12"/>
      <c r="JY560" s="12"/>
      <c r="JZ560" s="12"/>
      <c r="KA560" s="12"/>
      <c r="KB560" s="12"/>
      <c r="KC560" s="12"/>
      <c r="KD560" s="12"/>
      <c r="KE560" s="12"/>
      <c r="KF560" s="12"/>
      <c r="KG560" s="12"/>
      <c r="KH560" s="12"/>
      <c r="KI560" s="12"/>
      <c r="KJ560" s="12"/>
      <c r="KK560" s="12"/>
      <c r="KL560" s="12"/>
      <c r="KM560" s="12"/>
      <c r="KN560" s="12"/>
      <c r="KO560" s="12"/>
      <c r="KP560" s="12"/>
      <c r="KQ560" s="12"/>
      <c r="KR560" s="12"/>
      <c r="KS560" s="12"/>
      <c r="KT560" s="12"/>
      <c r="KU560" s="12"/>
      <c r="KV560" s="12"/>
      <c r="KW560" s="12"/>
      <c r="KX560" s="12"/>
      <c r="KY560" s="12"/>
      <c r="KZ560" s="12"/>
      <c r="LA560" s="12"/>
      <c r="LB560" s="12"/>
      <c r="LC560" s="12"/>
      <c r="LD560" s="12"/>
      <c r="LE560" s="12"/>
      <c r="LF560" s="12"/>
      <c r="LG560" s="12"/>
      <c r="LH560" s="12"/>
      <c r="LI560" s="12"/>
      <c r="LJ560" s="12"/>
      <c r="LK560" s="12"/>
      <c r="LL560" s="12"/>
      <c r="LM560" s="12"/>
      <c r="LN560" s="12"/>
      <c r="LO560" s="12"/>
      <c r="LP560" s="12"/>
      <c r="LQ560" s="12"/>
      <c r="LR560" s="12"/>
      <c r="LS560" s="12"/>
      <c r="LT560" s="12"/>
      <c r="LU560" s="12"/>
      <c r="LV560" s="12"/>
      <c r="LW560" s="12"/>
      <c r="LX560" s="12"/>
      <c r="LY560" s="12"/>
      <c r="LZ560" s="12"/>
      <c r="MA560" s="12"/>
      <c r="MB560" s="12"/>
      <c r="MC560" s="12"/>
      <c r="MD560" s="12"/>
      <c r="ME560" s="12"/>
      <c r="MF560" s="12"/>
      <c r="MG560" s="12"/>
      <c r="MH560" s="12"/>
      <c r="MI560" s="12"/>
      <c r="MJ560" s="12"/>
      <c r="MK560" s="12"/>
      <c r="ML560" s="12"/>
      <c r="MM560" s="12"/>
      <c r="MN560" s="12"/>
      <c r="MO560" s="12"/>
      <c r="MP560" s="12"/>
      <c r="MQ560" s="12"/>
      <c r="MR560" s="12"/>
      <c r="MS560" s="12"/>
      <c r="MT560" s="12"/>
      <c r="MU560" s="12"/>
      <c r="MV560" s="12"/>
      <c r="MW560" s="12"/>
      <c r="MX560" s="12"/>
      <c r="MY560" s="12"/>
      <c r="MZ560" s="12"/>
      <c r="NA560" s="12"/>
      <c r="NB560" s="12"/>
      <c r="NC560" s="12"/>
      <c r="ND560" s="12"/>
      <c r="NE560" s="12"/>
      <c r="NF560" s="12"/>
      <c r="NG560" s="12"/>
      <c r="NH560" s="12"/>
      <c r="NI560" s="12"/>
      <c r="NJ560" s="12"/>
      <c r="NK560" s="12"/>
      <c r="NL560" s="12"/>
      <c r="NM560" s="12"/>
      <c r="NN560" s="12"/>
      <c r="NO560" s="12"/>
      <c r="NP560" s="12"/>
      <c r="NQ560" s="12"/>
      <c r="NR560" s="12"/>
      <c r="NS560" s="12"/>
      <c r="NT560" s="12"/>
      <c r="NU560" s="12"/>
      <c r="NV560" s="12"/>
      <c r="NW560" s="12"/>
      <c r="NX560" s="12"/>
      <c r="NY560" s="12"/>
      <c r="NZ560" s="12"/>
      <c r="OA560" s="12"/>
      <c r="OB560" s="12"/>
      <c r="OC560" s="12"/>
      <c r="OD560" s="12"/>
      <c r="OE560" s="12"/>
      <c r="OF560" s="12"/>
      <c r="OG560" s="12"/>
      <c r="OH560" s="12"/>
      <c r="OI560" s="12"/>
      <c r="OJ560" s="12"/>
      <c r="OK560" s="12"/>
      <c r="OL560" s="12"/>
      <c r="OM560" s="12"/>
      <c r="ON560" s="12"/>
      <c r="OO560" s="12"/>
      <c r="OP560" s="12"/>
      <c r="OQ560" s="12"/>
      <c r="OR560" s="12"/>
      <c r="OS560" s="12"/>
      <c r="OT560" s="12"/>
      <c r="OU560" s="12"/>
      <c r="OV560" s="12"/>
      <c r="OW560" s="12"/>
      <c r="OX560" s="12"/>
      <c r="OY560" s="12"/>
      <c r="OZ560" s="12"/>
      <c r="PA560" s="12"/>
      <c r="PB560" s="12"/>
      <c r="PC560" s="12"/>
      <c r="PD560" s="12"/>
      <c r="PE560" s="12"/>
      <c r="PF560" s="12"/>
      <c r="PG560" s="12"/>
      <c r="PH560" s="12"/>
      <c r="PI560" s="12"/>
      <c r="PJ560" s="12"/>
      <c r="PK560" s="12"/>
      <c r="PL560" s="12"/>
      <c r="PM560" s="12"/>
      <c r="PN560" s="12"/>
      <c r="PO560" s="12"/>
      <c r="PP560" s="12"/>
      <c r="PQ560" s="12"/>
      <c r="PR560" s="12"/>
      <c r="PS560" s="12"/>
      <c r="PT560" s="12"/>
      <c r="PU560" s="12"/>
      <c r="PV560" s="12"/>
      <c r="PW560" s="12"/>
      <c r="PX560" s="12"/>
      <c r="PY560" s="12"/>
      <c r="PZ560" s="12"/>
      <c r="QA560" s="12"/>
      <c r="QB560" s="12"/>
      <c r="QC560" s="12"/>
      <c r="QD560" s="12"/>
      <c r="QE560" s="12"/>
      <c r="QF560" s="12"/>
      <c r="QG560" s="12"/>
      <c r="QH560" s="12"/>
      <c r="QI560" s="12"/>
      <c r="QJ560" s="12"/>
      <c r="QK560" s="12"/>
      <c r="QL560" s="12"/>
      <c r="QM560" s="12"/>
      <c r="QN560" s="12"/>
      <c r="QO560" s="12"/>
      <c r="QP560" s="12"/>
      <c r="QQ560" s="12"/>
      <c r="QR560" s="12"/>
      <c r="QS560" s="12"/>
      <c r="QT560" s="12"/>
      <c r="QU560" s="12"/>
      <c r="QV560" s="12"/>
      <c r="QW560" s="12"/>
      <c r="QX560" s="12"/>
      <c r="QY560" s="12"/>
      <c r="QZ560" s="12"/>
      <c r="RA560" s="12"/>
      <c r="RB560" s="12"/>
      <c r="RC560" s="12"/>
      <c r="RD560" s="12"/>
      <c r="RE560" s="12"/>
      <c r="RF560" s="12"/>
      <c r="RG560" s="12"/>
      <c r="RH560" s="12"/>
      <c r="RI560" s="12"/>
      <c r="RJ560" s="12"/>
      <c r="RK560" s="12"/>
      <c r="RL560" s="12"/>
      <c r="RM560" s="12"/>
      <c r="RN560" s="12"/>
      <c r="RO560" s="12"/>
      <c r="RP560" s="12"/>
      <c r="RQ560" s="12"/>
      <c r="RR560" s="12"/>
      <c r="RS560" s="12"/>
      <c r="RT560" s="12"/>
      <c r="RU560" s="12"/>
      <c r="RV560" s="12"/>
      <c r="RW560" s="12"/>
      <c r="RX560" s="12"/>
      <c r="RY560" s="12"/>
      <c r="RZ560" s="12"/>
      <c r="SA560" s="12"/>
      <c r="SB560" s="12"/>
      <c r="SC560" s="12"/>
      <c r="SD560" s="12"/>
      <c r="SE560" s="12"/>
      <c r="SF560" s="12"/>
      <c r="SG560" s="12"/>
      <c r="SH560" s="12"/>
      <c r="SI560" s="12"/>
      <c r="SJ560" s="12"/>
      <c r="SK560" s="12"/>
      <c r="SL560" s="12"/>
      <c r="SM560" s="12"/>
      <c r="SN560" s="12"/>
      <c r="SO560" s="12"/>
      <c r="SP560" s="12"/>
      <c r="SQ560" s="12"/>
      <c r="SR560" s="12"/>
      <c r="SS560" s="12"/>
      <c r="ST560" s="12"/>
      <c r="SU560" s="12"/>
      <c r="SV560" s="12"/>
      <c r="SW560" s="12"/>
      <c r="SX560" s="12"/>
      <c r="SY560" s="12"/>
      <c r="SZ560" s="12"/>
      <c r="TA560" s="12"/>
      <c r="TB560" s="12"/>
      <c r="TC560" s="12"/>
      <c r="TD560" s="12"/>
      <c r="TE560" s="12"/>
      <c r="TF560" s="12"/>
      <c r="TG560" s="12"/>
      <c r="TH560" s="12"/>
      <c r="TI560" s="12"/>
      <c r="TJ560" s="12"/>
      <c r="TK560" s="12"/>
      <c r="TL560" s="12"/>
      <c r="TM560" s="12"/>
      <c r="TN560" s="12"/>
      <c r="TO560" s="12"/>
      <c r="TP560" s="12"/>
      <c r="TQ560" s="12"/>
      <c r="TR560" s="12"/>
      <c r="TS560" s="12"/>
      <c r="TT560" s="12"/>
      <c r="TU560" s="12"/>
      <c r="TV560" s="12"/>
      <c r="TW560" s="12"/>
      <c r="TX560" s="12"/>
      <c r="TY560" s="12"/>
      <c r="TZ560" s="12"/>
      <c r="UA560" s="12"/>
      <c r="UB560" s="12"/>
      <c r="UC560" s="12"/>
      <c r="UD560" s="12"/>
      <c r="UE560" s="12"/>
      <c r="UF560" s="12"/>
      <c r="UG560" s="12"/>
      <c r="UH560" s="12"/>
      <c r="UI560" s="12"/>
      <c r="UJ560" s="12"/>
      <c r="UK560" s="12"/>
      <c r="UL560" s="12"/>
      <c r="UM560" s="12"/>
      <c r="UN560" s="12"/>
      <c r="UO560" s="12"/>
      <c r="UP560" s="12"/>
      <c r="UQ560" s="12"/>
      <c r="UR560" s="12"/>
      <c r="US560" s="12"/>
      <c r="UT560" s="12"/>
      <c r="UU560" s="12"/>
      <c r="UV560" s="12"/>
      <c r="UW560" s="12"/>
      <c r="UX560" s="12"/>
      <c r="UY560" s="12"/>
      <c r="UZ560" s="12"/>
      <c r="VA560" s="12"/>
      <c r="VB560" s="12"/>
      <c r="VC560" s="12"/>
      <c r="VD560" s="12"/>
      <c r="VE560" s="12"/>
      <c r="VF560" s="12"/>
      <c r="VG560" s="12"/>
      <c r="VH560" s="12"/>
      <c r="VI560" s="12"/>
      <c r="VJ560" s="12"/>
      <c r="VK560" s="12"/>
      <c r="VL560" s="12"/>
      <c r="VM560" s="12"/>
      <c r="VN560" s="12"/>
      <c r="VO560" s="12"/>
      <c r="VP560" s="12"/>
      <c r="VQ560" s="12"/>
      <c r="VR560" s="12"/>
      <c r="VS560" s="12"/>
      <c r="VT560" s="12"/>
      <c r="VU560" s="12"/>
      <c r="VV560" s="12"/>
      <c r="VW560" s="12"/>
      <c r="VX560" s="12"/>
      <c r="VY560" s="12"/>
      <c r="VZ560" s="12"/>
      <c r="WA560" s="12"/>
      <c r="WB560" s="12"/>
      <c r="WC560" s="12"/>
      <c r="WD560" s="12"/>
      <c r="WE560" s="12"/>
      <c r="WF560" s="12"/>
      <c r="WG560" s="12"/>
      <c r="WH560" s="12"/>
      <c r="WI560" s="12"/>
      <c r="WJ560" s="12"/>
      <c r="WK560" s="12"/>
      <c r="WL560" s="12"/>
      <c r="WM560" s="12"/>
      <c r="WN560" s="12"/>
      <c r="WO560" s="12"/>
      <c r="WP560" s="12"/>
      <c r="WQ560" s="12"/>
      <c r="WR560" s="12"/>
      <c r="WS560" s="12"/>
      <c r="WT560" s="12"/>
      <c r="WU560" s="12"/>
      <c r="WV560" s="12"/>
      <c r="WW560" s="12"/>
      <c r="WX560" s="12"/>
      <c r="WY560" s="12"/>
      <c r="WZ560" s="12"/>
      <c r="XA560" s="12"/>
      <c r="XB560" s="12"/>
      <c r="XC560" s="12"/>
      <c r="XD560" s="12"/>
      <c r="XE560" s="12"/>
      <c r="XF560" s="12"/>
      <c r="XG560" s="12"/>
      <c r="XH560" s="12"/>
      <c r="XI560" s="12"/>
      <c r="XJ560" s="12"/>
      <c r="XK560" s="12"/>
      <c r="XL560" s="12"/>
      <c r="XM560" s="12"/>
      <c r="XN560" s="12"/>
      <c r="XO560" s="12"/>
      <c r="XP560" s="12"/>
      <c r="XQ560" s="12"/>
      <c r="XR560" s="12"/>
      <c r="XS560" s="12"/>
      <c r="XT560" s="12"/>
      <c r="XU560" s="12"/>
      <c r="XV560" s="12"/>
      <c r="XW560" s="12"/>
      <c r="XX560" s="12"/>
      <c r="XY560" s="12"/>
      <c r="XZ560" s="12"/>
      <c r="YA560" s="12"/>
      <c r="YB560" s="12"/>
      <c r="YC560" s="12"/>
      <c r="YD560" s="12"/>
      <c r="YE560" s="12"/>
      <c r="YF560" s="12"/>
      <c r="YG560" s="12"/>
      <c r="YH560" s="12"/>
      <c r="YI560" s="12"/>
      <c r="YJ560" s="12"/>
      <c r="YK560" s="12"/>
      <c r="YL560" s="12"/>
      <c r="YM560" s="12"/>
      <c r="YN560" s="12"/>
      <c r="YO560" s="12"/>
      <c r="YP560" s="12"/>
      <c r="YQ560" s="12"/>
      <c r="YR560" s="12"/>
      <c r="YS560" s="12"/>
      <c r="YT560" s="12"/>
      <c r="YU560" s="12"/>
      <c r="YV560" s="12"/>
      <c r="YW560" s="12"/>
      <c r="YX560" s="12"/>
      <c r="YY560" s="12"/>
      <c r="YZ560" s="12"/>
      <c r="ZA560" s="12"/>
      <c r="ZB560" s="12"/>
      <c r="ZC560" s="12"/>
      <c r="ZD560" s="12"/>
      <c r="ZE560" s="12"/>
      <c r="ZF560" s="12"/>
      <c r="ZG560" s="12"/>
      <c r="ZH560" s="12"/>
      <c r="ZI560" s="12"/>
      <c r="ZJ560" s="12"/>
      <c r="ZK560" s="12"/>
      <c r="ZL560" s="12"/>
      <c r="ZM560" s="12"/>
      <c r="ZN560" s="12"/>
      <c r="ZO560" s="12"/>
      <c r="ZP560" s="12"/>
      <c r="ZQ560" s="12"/>
      <c r="ZR560" s="12"/>
      <c r="ZS560" s="12"/>
      <c r="ZT560" s="12"/>
      <c r="ZU560" s="12"/>
      <c r="ZV560" s="12"/>
      <c r="ZW560" s="12"/>
      <c r="ZX560" s="12"/>
      <c r="ZY560" s="12"/>
      <c r="ZZ560" s="12"/>
      <c r="AAA560" s="12"/>
      <c r="AAB560" s="12"/>
      <c r="AAC560" s="12"/>
      <c r="AAD560" s="12"/>
      <c r="AAE560" s="12"/>
      <c r="AAF560" s="12"/>
      <c r="AAG560" s="12"/>
      <c r="AAH560" s="12"/>
      <c r="AAI560" s="12"/>
      <c r="AAJ560" s="12"/>
      <c r="AAK560" s="12"/>
      <c r="AAL560" s="12"/>
      <c r="AAM560" s="12"/>
      <c r="AAN560" s="12"/>
      <c r="AAO560" s="12"/>
      <c r="AAP560" s="12"/>
      <c r="AAQ560" s="12"/>
      <c r="AAR560" s="12"/>
      <c r="AAS560" s="12"/>
      <c r="AAT560" s="12"/>
      <c r="AAU560" s="12"/>
      <c r="AAV560" s="12"/>
      <c r="AAW560" s="12"/>
      <c r="AAX560" s="12"/>
      <c r="AAY560" s="12"/>
      <c r="AAZ560" s="12"/>
      <c r="ABA560" s="12"/>
      <c r="ABB560" s="12"/>
      <c r="ABC560" s="12"/>
      <c r="ABD560" s="12"/>
      <c r="ABE560" s="12"/>
      <c r="ABF560" s="12"/>
      <c r="ABG560" s="12"/>
      <c r="ABH560" s="12"/>
      <c r="ABI560" s="12"/>
      <c r="ABJ560" s="12"/>
      <c r="ABK560" s="12"/>
      <c r="ABL560" s="12"/>
      <c r="ABM560" s="12"/>
      <c r="ABN560" s="12"/>
      <c r="ABO560" s="12"/>
      <c r="ABP560" s="12"/>
      <c r="ABQ560" s="12"/>
      <c r="ABR560" s="12"/>
      <c r="ABS560" s="12"/>
      <c r="ABT560" s="12"/>
      <c r="ABU560" s="12"/>
      <c r="ABV560" s="12"/>
      <c r="ABW560" s="12"/>
      <c r="ABX560" s="12"/>
      <c r="ABY560" s="12"/>
      <c r="ABZ560" s="12"/>
      <c r="ACA560" s="12"/>
      <c r="ACB560" s="12"/>
      <c r="ACC560" s="12"/>
      <c r="ACD560" s="12"/>
      <c r="ACE560" s="12"/>
      <c r="ACF560" s="12"/>
      <c r="ACG560" s="12"/>
      <c r="ACH560" s="12"/>
      <c r="ACI560" s="12"/>
      <c r="ACJ560" s="12"/>
      <c r="ACK560" s="12"/>
      <c r="ACL560" s="12"/>
      <c r="ACM560" s="12"/>
      <c r="ACN560" s="12"/>
      <c r="ACO560" s="12"/>
      <c r="ACP560" s="12"/>
      <c r="ACQ560" s="12"/>
      <c r="ACR560" s="12"/>
      <c r="ACS560" s="12"/>
      <c r="ACT560" s="12"/>
      <c r="ACU560" s="12"/>
      <c r="ACV560" s="12"/>
      <c r="ACW560" s="12"/>
      <c r="ACX560" s="12"/>
      <c r="ACY560" s="12"/>
      <c r="ACZ560" s="12"/>
      <c r="ADA560" s="12"/>
      <c r="ADB560" s="12"/>
      <c r="ADC560" s="12"/>
      <c r="ADD560" s="12"/>
      <c r="ADE560" s="12"/>
      <c r="ADF560" s="12"/>
      <c r="ADG560" s="12"/>
      <c r="ADH560" s="12"/>
      <c r="ADI560" s="12"/>
      <c r="ADJ560" s="12"/>
      <c r="ADK560" s="12"/>
      <c r="ADL560" s="12"/>
      <c r="ADM560" s="12"/>
      <c r="ADN560" s="12"/>
      <c r="ADO560" s="12"/>
      <c r="ADP560" s="12"/>
      <c r="ADQ560" s="12"/>
      <c r="ADR560" s="12"/>
      <c r="ADS560" s="12"/>
      <c r="ADT560" s="12"/>
      <c r="ADU560" s="12"/>
      <c r="ADV560" s="12"/>
      <c r="ADW560" s="12"/>
      <c r="ADX560" s="12"/>
      <c r="ADY560" s="12"/>
      <c r="ADZ560" s="12"/>
    </row>
    <row r="561" spans="1:806" x14ac:dyDescent="0.25">
      <c r="A561" s="14" t="s">
        <v>469</v>
      </c>
      <c r="B561" s="19">
        <v>43757</v>
      </c>
      <c r="C561" s="8" t="str">
        <f>HYPERLINK("https://www.youtube.com/watch?v=tW15VnkEmQ0µ","Ship of Theseus / Project Recap! (EP58)")</f>
        <v>Ship of Theseus / Project Recap! (EP58)</v>
      </c>
      <c r="D561" s="4" t="s">
        <v>470</v>
      </c>
    </row>
    <row r="562" spans="1:806" s="1" customFormat="1" x14ac:dyDescent="0.25">
      <c r="A562" s="7"/>
      <c r="B562" s="20"/>
      <c r="C562" s="5"/>
      <c r="D562" s="5" t="s">
        <v>471</v>
      </c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  <c r="IT562" s="12"/>
      <c r="IU562" s="12"/>
      <c r="IV562" s="12"/>
      <c r="IW562" s="12"/>
      <c r="IX562" s="12"/>
      <c r="IY562" s="12"/>
      <c r="IZ562" s="12"/>
      <c r="JA562" s="12"/>
      <c r="JB562" s="12"/>
      <c r="JC562" s="12"/>
      <c r="JD562" s="12"/>
      <c r="JE562" s="12"/>
      <c r="JF562" s="12"/>
      <c r="JG562" s="12"/>
      <c r="JH562" s="12"/>
      <c r="JI562" s="12"/>
      <c r="JJ562" s="12"/>
      <c r="JK562" s="12"/>
      <c r="JL562" s="12"/>
      <c r="JM562" s="12"/>
      <c r="JN562" s="12"/>
      <c r="JO562" s="12"/>
      <c r="JP562" s="12"/>
      <c r="JQ562" s="12"/>
      <c r="JR562" s="12"/>
      <c r="JS562" s="12"/>
      <c r="JT562" s="12"/>
      <c r="JU562" s="12"/>
      <c r="JV562" s="12"/>
      <c r="JW562" s="12"/>
      <c r="JX562" s="12"/>
      <c r="JY562" s="12"/>
      <c r="JZ562" s="12"/>
      <c r="KA562" s="12"/>
      <c r="KB562" s="12"/>
      <c r="KC562" s="12"/>
      <c r="KD562" s="12"/>
      <c r="KE562" s="12"/>
      <c r="KF562" s="12"/>
      <c r="KG562" s="12"/>
      <c r="KH562" s="12"/>
      <c r="KI562" s="12"/>
      <c r="KJ562" s="12"/>
      <c r="KK562" s="12"/>
      <c r="KL562" s="12"/>
      <c r="KM562" s="12"/>
      <c r="KN562" s="12"/>
      <c r="KO562" s="12"/>
      <c r="KP562" s="12"/>
      <c r="KQ562" s="12"/>
      <c r="KR562" s="12"/>
      <c r="KS562" s="12"/>
      <c r="KT562" s="12"/>
      <c r="KU562" s="12"/>
      <c r="KV562" s="12"/>
      <c r="KW562" s="12"/>
      <c r="KX562" s="12"/>
      <c r="KY562" s="12"/>
      <c r="KZ562" s="12"/>
      <c r="LA562" s="12"/>
      <c r="LB562" s="12"/>
      <c r="LC562" s="12"/>
      <c r="LD562" s="12"/>
      <c r="LE562" s="12"/>
      <c r="LF562" s="12"/>
      <c r="LG562" s="12"/>
      <c r="LH562" s="12"/>
      <c r="LI562" s="12"/>
      <c r="LJ562" s="12"/>
      <c r="LK562" s="12"/>
      <c r="LL562" s="12"/>
      <c r="LM562" s="12"/>
      <c r="LN562" s="12"/>
      <c r="LO562" s="12"/>
      <c r="LP562" s="12"/>
      <c r="LQ562" s="12"/>
      <c r="LR562" s="12"/>
      <c r="LS562" s="12"/>
      <c r="LT562" s="12"/>
      <c r="LU562" s="12"/>
      <c r="LV562" s="12"/>
      <c r="LW562" s="12"/>
      <c r="LX562" s="12"/>
      <c r="LY562" s="12"/>
      <c r="LZ562" s="12"/>
      <c r="MA562" s="12"/>
      <c r="MB562" s="12"/>
      <c r="MC562" s="12"/>
      <c r="MD562" s="12"/>
      <c r="ME562" s="12"/>
      <c r="MF562" s="12"/>
      <c r="MG562" s="12"/>
      <c r="MH562" s="12"/>
      <c r="MI562" s="12"/>
      <c r="MJ562" s="12"/>
      <c r="MK562" s="12"/>
      <c r="ML562" s="12"/>
      <c r="MM562" s="12"/>
      <c r="MN562" s="12"/>
      <c r="MO562" s="12"/>
      <c r="MP562" s="12"/>
      <c r="MQ562" s="12"/>
      <c r="MR562" s="12"/>
      <c r="MS562" s="12"/>
      <c r="MT562" s="12"/>
      <c r="MU562" s="12"/>
      <c r="MV562" s="12"/>
      <c r="MW562" s="12"/>
      <c r="MX562" s="12"/>
      <c r="MY562" s="12"/>
      <c r="MZ562" s="12"/>
      <c r="NA562" s="12"/>
      <c r="NB562" s="12"/>
      <c r="NC562" s="12"/>
      <c r="ND562" s="12"/>
      <c r="NE562" s="12"/>
      <c r="NF562" s="12"/>
      <c r="NG562" s="12"/>
      <c r="NH562" s="12"/>
      <c r="NI562" s="12"/>
      <c r="NJ562" s="12"/>
      <c r="NK562" s="12"/>
      <c r="NL562" s="12"/>
      <c r="NM562" s="12"/>
      <c r="NN562" s="12"/>
      <c r="NO562" s="12"/>
      <c r="NP562" s="12"/>
      <c r="NQ562" s="12"/>
      <c r="NR562" s="12"/>
      <c r="NS562" s="12"/>
      <c r="NT562" s="12"/>
      <c r="NU562" s="12"/>
      <c r="NV562" s="12"/>
      <c r="NW562" s="12"/>
      <c r="NX562" s="12"/>
      <c r="NY562" s="12"/>
      <c r="NZ562" s="12"/>
      <c r="OA562" s="12"/>
      <c r="OB562" s="12"/>
      <c r="OC562" s="12"/>
      <c r="OD562" s="12"/>
      <c r="OE562" s="12"/>
      <c r="OF562" s="12"/>
      <c r="OG562" s="12"/>
      <c r="OH562" s="12"/>
      <c r="OI562" s="12"/>
      <c r="OJ562" s="12"/>
      <c r="OK562" s="12"/>
      <c r="OL562" s="12"/>
      <c r="OM562" s="12"/>
      <c r="ON562" s="12"/>
      <c r="OO562" s="12"/>
      <c r="OP562" s="12"/>
      <c r="OQ562" s="12"/>
      <c r="OR562" s="12"/>
      <c r="OS562" s="12"/>
      <c r="OT562" s="12"/>
      <c r="OU562" s="12"/>
      <c r="OV562" s="12"/>
      <c r="OW562" s="12"/>
      <c r="OX562" s="12"/>
      <c r="OY562" s="12"/>
      <c r="OZ562" s="12"/>
      <c r="PA562" s="12"/>
      <c r="PB562" s="12"/>
      <c r="PC562" s="12"/>
      <c r="PD562" s="12"/>
      <c r="PE562" s="12"/>
      <c r="PF562" s="12"/>
      <c r="PG562" s="12"/>
      <c r="PH562" s="12"/>
      <c r="PI562" s="12"/>
      <c r="PJ562" s="12"/>
      <c r="PK562" s="12"/>
      <c r="PL562" s="12"/>
      <c r="PM562" s="12"/>
      <c r="PN562" s="12"/>
      <c r="PO562" s="12"/>
      <c r="PP562" s="12"/>
      <c r="PQ562" s="12"/>
      <c r="PR562" s="12"/>
      <c r="PS562" s="12"/>
      <c r="PT562" s="12"/>
      <c r="PU562" s="12"/>
      <c r="PV562" s="12"/>
      <c r="PW562" s="12"/>
      <c r="PX562" s="12"/>
      <c r="PY562" s="12"/>
      <c r="PZ562" s="12"/>
      <c r="QA562" s="12"/>
      <c r="QB562" s="12"/>
      <c r="QC562" s="12"/>
      <c r="QD562" s="12"/>
      <c r="QE562" s="12"/>
      <c r="QF562" s="12"/>
      <c r="QG562" s="12"/>
      <c r="QH562" s="12"/>
      <c r="QI562" s="12"/>
      <c r="QJ562" s="12"/>
      <c r="QK562" s="12"/>
      <c r="QL562" s="12"/>
      <c r="QM562" s="12"/>
      <c r="QN562" s="12"/>
      <c r="QO562" s="12"/>
      <c r="QP562" s="12"/>
      <c r="QQ562" s="12"/>
      <c r="QR562" s="12"/>
      <c r="QS562" s="12"/>
      <c r="QT562" s="12"/>
      <c r="QU562" s="12"/>
      <c r="QV562" s="12"/>
      <c r="QW562" s="12"/>
      <c r="QX562" s="12"/>
      <c r="QY562" s="12"/>
      <c r="QZ562" s="12"/>
      <c r="RA562" s="12"/>
      <c r="RB562" s="12"/>
      <c r="RC562" s="12"/>
      <c r="RD562" s="12"/>
      <c r="RE562" s="12"/>
      <c r="RF562" s="12"/>
      <c r="RG562" s="12"/>
      <c r="RH562" s="12"/>
      <c r="RI562" s="12"/>
      <c r="RJ562" s="12"/>
      <c r="RK562" s="12"/>
      <c r="RL562" s="12"/>
      <c r="RM562" s="12"/>
      <c r="RN562" s="12"/>
      <c r="RO562" s="12"/>
      <c r="RP562" s="12"/>
      <c r="RQ562" s="12"/>
      <c r="RR562" s="12"/>
      <c r="RS562" s="12"/>
      <c r="RT562" s="12"/>
      <c r="RU562" s="12"/>
      <c r="RV562" s="12"/>
      <c r="RW562" s="12"/>
      <c r="RX562" s="12"/>
      <c r="RY562" s="12"/>
      <c r="RZ562" s="12"/>
      <c r="SA562" s="12"/>
      <c r="SB562" s="12"/>
      <c r="SC562" s="12"/>
      <c r="SD562" s="12"/>
      <c r="SE562" s="12"/>
      <c r="SF562" s="12"/>
      <c r="SG562" s="12"/>
      <c r="SH562" s="12"/>
      <c r="SI562" s="12"/>
      <c r="SJ562" s="12"/>
      <c r="SK562" s="12"/>
      <c r="SL562" s="12"/>
      <c r="SM562" s="12"/>
      <c r="SN562" s="12"/>
      <c r="SO562" s="12"/>
      <c r="SP562" s="12"/>
      <c r="SQ562" s="12"/>
      <c r="SR562" s="12"/>
      <c r="SS562" s="12"/>
      <c r="ST562" s="12"/>
      <c r="SU562" s="12"/>
      <c r="SV562" s="12"/>
      <c r="SW562" s="12"/>
      <c r="SX562" s="12"/>
      <c r="SY562" s="12"/>
      <c r="SZ562" s="12"/>
      <c r="TA562" s="12"/>
      <c r="TB562" s="12"/>
      <c r="TC562" s="12"/>
      <c r="TD562" s="12"/>
      <c r="TE562" s="12"/>
      <c r="TF562" s="12"/>
      <c r="TG562" s="12"/>
      <c r="TH562" s="12"/>
      <c r="TI562" s="12"/>
      <c r="TJ562" s="12"/>
      <c r="TK562" s="12"/>
      <c r="TL562" s="12"/>
      <c r="TM562" s="12"/>
      <c r="TN562" s="12"/>
      <c r="TO562" s="12"/>
      <c r="TP562" s="12"/>
      <c r="TQ562" s="12"/>
      <c r="TR562" s="12"/>
      <c r="TS562" s="12"/>
      <c r="TT562" s="12"/>
      <c r="TU562" s="12"/>
      <c r="TV562" s="12"/>
      <c r="TW562" s="12"/>
      <c r="TX562" s="12"/>
      <c r="TY562" s="12"/>
      <c r="TZ562" s="12"/>
      <c r="UA562" s="12"/>
      <c r="UB562" s="12"/>
      <c r="UC562" s="12"/>
      <c r="UD562" s="12"/>
      <c r="UE562" s="12"/>
      <c r="UF562" s="12"/>
      <c r="UG562" s="12"/>
      <c r="UH562" s="12"/>
      <c r="UI562" s="12"/>
      <c r="UJ562" s="12"/>
      <c r="UK562" s="12"/>
      <c r="UL562" s="12"/>
      <c r="UM562" s="12"/>
      <c r="UN562" s="12"/>
      <c r="UO562" s="12"/>
      <c r="UP562" s="12"/>
      <c r="UQ562" s="12"/>
      <c r="UR562" s="12"/>
      <c r="US562" s="12"/>
      <c r="UT562" s="12"/>
      <c r="UU562" s="12"/>
      <c r="UV562" s="12"/>
      <c r="UW562" s="12"/>
      <c r="UX562" s="12"/>
      <c r="UY562" s="12"/>
      <c r="UZ562" s="12"/>
      <c r="VA562" s="12"/>
      <c r="VB562" s="12"/>
      <c r="VC562" s="12"/>
      <c r="VD562" s="12"/>
      <c r="VE562" s="12"/>
      <c r="VF562" s="12"/>
      <c r="VG562" s="12"/>
      <c r="VH562" s="12"/>
      <c r="VI562" s="12"/>
      <c r="VJ562" s="12"/>
      <c r="VK562" s="12"/>
      <c r="VL562" s="12"/>
      <c r="VM562" s="12"/>
      <c r="VN562" s="12"/>
      <c r="VO562" s="12"/>
      <c r="VP562" s="12"/>
      <c r="VQ562" s="12"/>
      <c r="VR562" s="12"/>
      <c r="VS562" s="12"/>
      <c r="VT562" s="12"/>
      <c r="VU562" s="12"/>
      <c r="VV562" s="12"/>
      <c r="VW562" s="12"/>
      <c r="VX562" s="12"/>
      <c r="VY562" s="12"/>
      <c r="VZ562" s="12"/>
      <c r="WA562" s="12"/>
      <c r="WB562" s="12"/>
      <c r="WC562" s="12"/>
      <c r="WD562" s="12"/>
      <c r="WE562" s="12"/>
      <c r="WF562" s="12"/>
      <c r="WG562" s="12"/>
      <c r="WH562" s="12"/>
      <c r="WI562" s="12"/>
      <c r="WJ562" s="12"/>
      <c r="WK562" s="12"/>
      <c r="WL562" s="12"/>
      <c r="WM562" s="12"/>
      <c r="WN562" s="12"/>
      <c r="WO562" s="12"/>
      <c r="WP562" s="12"/>
      <c r="WQ562" s="12"/>
      <c r="WR562" s="12"/>
      <c r="WS562" s="12"/>
      <c r="WT562" s="12"/>
      <c r="WU562" s="12"/>
      <c r="WV562" s="12"/>
      <c r="WW562" s="12"/>
      <c r="WX562" s="12"/>
      <c r="WY562" s="12"/>
      <c r="WZ562" s="12"/>
      <c r="XA562" s="12"/>
      <c r="XB562" s="12"/>
      <c r="XC562" s="12"/>
      <c r="XD562" s="12"/>
      <c r="XE562" s="12"/>
      <c r="XF562" s="12"/>
      <c r="XG562" s="12"/>
      <c r="XH562" s="12"/>
      <c r="XI562" s="12"/>
      <c r="XJ562" s="12"/>
      <c r="XK562" s="12"/>
      <c r="XL562" s="12"/>
      <c r="XM562" s="12"/>
      <c r="XN562" s="12"/>
      <c r="XO562" s="12"/>
      <c r="XP562" s="12"/>
      <c r="XQ562" s="12"/>
      <c r="XR562" s="12"/>
      <c r="XS562" s="12"/>
      <c r="XT562" s="12"/>
      <c r="XU562" s="12"/>
      <c r="XV562" s="12"/>
      <c r="XW562" s="12"/>
      <c r="XX562" s="12"/>
      <c r="XY562" s="12"/>
      <c r="XZ562" s="12"/>
      <c r="YA562" s="12"/>
      <c r="YB562" s="12"/>
      <c r="YC562" s="12"/>
      <c r="YD562" s="12"/>
      <c r="YE562" s="12"/>
      <c r="YF562" s="12"/>
      <c r="YG562" s="12"/>
      <c r="YH562" s="12"/>
      <c r="YI562" s="12"/>
      <c r="YJ562" s="12"/>
      <c r="YK562" s="12"/>
      <c r="YL562" s="12"/>
      <c r="YM562" s="12"/>
      <c r="YN562" s="12"/>
      <c r="YO562" s="12"/>
      <c r="YP562" s="12"/>
      <c r="YQ562" s="12"/>
      <c r="YR562" s="12"/>
      <c r="YS562" s="12"/>
      <c r="YT562" s="12"/>
      <c r="YU562" s="12"/>
      <c r="YV562" s="12"/>
      <c r="YW562" s="12"/>
      <c r="YX562" s="12"/>
      <c r="YY562" s="12"/>
      <c r="YZ562" s="12"/>
      <c r="ZA562" s="12"/>
      <c r="ZB562" s="12"/>
      <c r="ZC562" s="12"/>
      <c r="ZD562" s="12"/>
      <c r="ZE562" s="12"/>
      <c r="ZF562" s="12"/>
      <c r="ZG562" s="12"/>
      <c r="ZH562" s="12"/>
      <c r="ZI562" s="12"/>
      <c r="ZJ562" s="12"/>
      <c r="ZK562" s="12"/>
      <c r="ZL562" s="12"/>
      <c r="ZM562" s="12"/>
      <c r="ZN562" s="12"/>
      <c r="ZO562" s="12"/>
      <c r="ZP562" s="12"/>
      <c r="ZQ562" s="12"/>
      <c r="ZR562" s="12"/>
      <c r="ZS562" s="12"/>
      <c r="ZT562" s="12"/>
      <c r="ZU562" s="12"/>
      <c r="ZV562" s="12"/>
      <c r="ZW562" s="12"/>
      <c r="ZX562" s="12"/>
      <c r="ZY562" s="12"/>
      <c r="ZZ562" s="12"/>
      <c r="AAA562" s="12"/>
      <c r="AAB562" s="12"/>
      <c r="AAC562" s="12"/>
      <c r="AAD562" s="12"/>
      <c r="AAE562" s="12"/>
      <c r="AAF562" s="12"/>
      <c r="AAG562" s="12"/>
      <c r="AAH562" s="12"/>
      <c r="AAI562" s="12"/>
      <c r="AAJ562" s="12"/>
      <c r="AAK562" s="12"/>
      <c r="AAL562" s="12"/>
      <c r="AAM562" s="12"/>
      <c r="AAN562" s="12"/>
      <c r="AAO562" s="12"/>
      <c r="AAP562" s="12"/>
      <c r="AAQ562" s="12"/>
      <c r="AAR562" s="12"/>
      <c r="AAS562" s="12"/>
      <c r="AAT562" s="12"/>
      <c r="AAU562" s="12"/>
      <c r="AAV562" s="12"/>
      <c r="AAW562" s="12"/>
      <c r="AAX562" s="12"/>
      <c r="AAY562" s="12"/>
      <c r="AAZ562" s="12"/>
      <c r="ABA562" s="12"/>
      <c r="ABB562" s="12"/>
      <c r="ABC562" s="12"/>
      <c r="ABD562" s="12"/>
      <c r="ABE562" s="12"/>
      <c r="ABF562" s="12"/>
      <c r="ABG562" s="12"/>
      <c r="ABH562" s="12"/>
      <c r="ABI562" s="12"/>
      <c r="ABJ562" s="12"/>
      <c r="ABK562" s="12"/>
      <c r="ABL562" s="12"/>
      <c r="ABM562" s="12"/>
      <c r="ABN562" s="12"/>
      <c r="ABO562" s="12"/>
      <c r="ABP562" s="12"/>
      <c r="ABQ562" s="12"/>
      <c r="ABR562" s="12"/>
      <c r="ABS562" s="12"/>
      <c r="ABT562" s="12"/>
      <c r="ABU562" s="12"/>
      <c r="ABV562" s="12"/>
      <c r="ABW562" s="12"/>
      <c r="ABX562" s="12"/>
      <c r="ABY562" s="12"/>
      <c r="ABZ562" s="12"/>
      <c r="ACA562" s="12"/>
      <c r="ACB562" s="12"/>
      <c r="ACC562" s="12"/>
      <c r="ACD562" s="12"/>
      <c r="ACE562" s="12"/>
      <c r="ACF562" s="12"/>
      <c r="ACG562" s="12"/>
      <c r="ACH562" s="12"/>
      <c r="ACI562" s="12"/>
      <c r="ACJ562" s="12"/>
      <c r="ACK562" s="12"/>
      <c r="ACL562" s="12"/>
      <c r="ACM562" s="12"/>
      <c r="ACN562" s="12"/>
      <c r="ACO562" s="12"/>
      <c r="ACP562" s="12"/>
      <c r="ACQ562" s="12"/>
      <c r="ACR562" s="12"/>
      <c r="ACS562" s="12"/>
      <c r="ACT562" s="12"/>
      <c r="ACU562" s="12"/>
      <c r="ACV562" s="12"/>
      <c r="ACW562" s="12"/>
      <c r="ACX562" s="12"/>
      <c r="ACY562" s="12"/>
      <c r="ACZ562" s="12"/>
      <c r="ADA562" s="12"/>
      <c r="ADB562" s="12"/>
      <c r="ADC562" s="12"/>
      <c r="ADD562" s="12"/>
      <c r="ADE562" s="12"/>
      <c r="ADF562" s="12"/>
      <c r="ADG562" s="12"/>
      <c r="ADH562" s="12"/>
      <c r="ADI562" s="12"/>
      <c r="ADJ562" s="12"/>
      <c r="ADK562" s="12"/>
      <c r="ADL562" s="12"/>
      <c r="ADM562" s="12"/>
      <c r="ADN562" s="12"/>
      <c r="ADO562" s="12"/>
      <c r="ADP562" s="12"/>
      <c r="ADQ562" s="12"/>
      <c r="ADR562" s="12"/>
      <c r="ADS562" s="12"/>
      <c r="ADT562" s="12"/>
      <c r="ADU562" s="12"/>
      <c r="ADV562" s="12"/>
      <c r="ADW562" s="12"/>
      <c r="ADX562" s="12"/>
      <c r="ADY562" s="12"/>
      <c r="ADZ562" s="12"/>
    </row>
    <row r="563" spans="1:806" x14ac:dyDescent="0.25">
      <c r="A563" s="14" t="s">
        <v>483</v>
      </c>
      <c r="B563" s="19">
        <v>43771</v>
      </c>
      <c r="C563" s="8" t="str">
        <f>HYPERLINK("https://www.youtube.com/watch?v=ES80TIAjJog","Shaping the Keel / Adze work (EP59)")</f>
        <v>Shaping the Keel / Adze work (EP59)</v>
      </c>
      <c r="D563" s="4" t="s">
        <v>473</v>
      </c>
    </row>
    <row r="564" spans="1:806" x14ac:dyDescent="0.25">
      <c r="D564" s="4" t="s">
        <v>475</v>
      </c>
    </row>
    <row r="565" spans="1:806" x14ac:dyDescent="0.25">
      <c r="D565" s="4" t="s">
        <v>852</v>
      </c>
    </row>
    <row r="566" spans="1:806" x14ac:dyDescent="0.25">
      <c r="D566" s="4" t="s">
        <v>476</v>
      </c>
    </row>
    <row r="567" spans="1:806" x14ac:dyDescent="0.25">
      <c r="D567" s="4" t="s">
        <v>477</v>
      </c>
    </row>
    <row r="568" spans="1:806" x14ac:dyDescent="0.25">
      <c r="D568" s="4" t="s">
        <v>478</v>
      </c>
    </row>
    <row r="569" spans="1:806" x14ac:dyDescent="0.25">
      <c r="D569" s="4" t="s">
        <v>479</v>
      </c>
    </row>
    <row r="570" spans="1:806" x14ac:dyDescent="0.25">
      <c r="D570" s="4" t="s">
        <v>480</v>
      </c>
    </row>
    <row r="571" spans="1:806" s="12" customFormat="1" x14ac:dyDescent="0.25">
      <c r="A571" s="14"/>
      <c r="B571" s="35"/>
      <c r="C571" s="36"/>
      <c r="D571" s="36" t="s">
        <v>482</v>
      </c>
    </row>
    <row r="572" spans="1:806" s="1" customFormat="1" x14ac:dyDescent="0.25">
      <c r="A572" s="7"/>
      <c r="B572" s="20"/>
      <c r="C572" s="5"/>
      <c r="D572" s="5" t="s">
        <v>481</v>
      </c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  <c r="IT572" s="12"/>
      <c r="IU572" s="12"/>
      <c r="IV572" s="12"/>
      <c r="IW572" s="12"/>
      <c r="IX572" s="12"/>
      <c r="IY572" s="12"/>
      <c r="IZ572" s="12"/>
      <c r="JA572" s="12"/>
      <c r="JB572" s="12"/>
      <c r="JC572" s="12"/>
      <c r="JD572" s="12"/>
      <c r="JE572" s="12"/>
      <c r="JF572" s="12"/>
      <c r="JG572" s="12"/>
      <c r="JH572" s="12"/>
      <c r="JI572" s="12"/>
      <c r="JJ572" s="12"/>
      <c r="JK572" s="12"/>
      <c r="JL572" s="12"/>
      <c r="JM572" s="12"/>
      <c r="JN572" s="12"/>
      <c r="JO572" s="12"/>
      <c r="JP572" s="12"/>
      <c r="JQ572" s="12"/>
      <c r="JR572" s="12"/>
      <c r="JS572" s="12"/>
      <c r="JT572" s="12"/>
      <c r="JU572" s="12"/>
      <c r="JV572" s="12"/>
      <c r="JW572" s="12"/>
      <c r="JX572" s="12"/>
      <c r="JY572" s="12"/>
      <c r="JZ572" s="12"/>
      <c r="KA572" s="12"/>
      <c r="KB572" s="12"/>
      <c r="KC572" s="12"/>
      <c r="KD572" s="12"/>
      <c r="KE572" s="12"/>
      <c r="KF572" s="12"/>
      <c r="KG572" s="12"/>
      <c r="KH572" s="12"/>
      <c r="KI572" s="12"/>
      <c r="KJ572" s="12"/>
      <c r="KK572" s="12"/>
      <c r="KL572" s="12"/>
      <c r="KM572" s="12"/>
      <c r="KN572" s="12"/>
      <c r="KO572" s="12"/>
      <c r="KP572" s="12"/>
      <c r="KQ572" s="12"/>
      <c r="KR572" s="12"/>
      <c r="KS572" s="12"/>
      <c r="KT572" s="12"/>
      <c r="KU572" s="12"/>
      <c r="KV572" s="12"/>
      <c r="KW572" s="12"/>
      <c r="KX572" s="12"/>
      <c r="KY572" s="12"/>
      <c r="KZ572" s="12"/>
      <c r="LA572" s="12"/>
      <c r="LB572" s="12"/>
      <c r="LC572" s="12"/>
      <c r="LD572" s="12"/>
      <c r="LE572" s="12"/>
      <c r="LF572" s="12"/>
      <c r="LG572" s="12"/>
      <c r="LH572" s="12"/>
      <c r="LI572" s="12"/>
      <c r="LJ572" s="12"/>
      <c r="LK572" s="12"/>
      <c r="LL572" s="12"/>
      <c r="LM572" s="12"/>
      <c r="LN572" s="12"/>
      <c r="LO572" s="12"/>
      <c r="LP572" s="12"/>
      <c r="LQ572" s="12"/>
      <c r="LR572" s="12"/>
      <c r="LS572" s="12"/>
      <c r="LT572" s="12"/>
      <c r="LU572" s="12"/>
      <c r="LV572" s="12"/>
      <c r="LW572" s="12"/>
      <c r="LX572" s="12"/>
      <c r="LY572" s="12"/>
      <c r="LZ572" s="12"/>
      <c r="MA572" s="12"/>
      <c r="MB572" s="12"/>
      <c r="MC572" s="12"/>
      <c r="MD572" s="12"/>
      <c r="ME572" s="12"/>
      <c r="MF572" s="12"/>
      <c r="MG572" s="12"/>
      <c r="MH572" s="12"/>
      <c r="MI572" s="12"/>
      <c r="MJ572" s="12"/>
      <c r="MK572" s="12"/>
      <c r="ML572" s="12"/>
      <c r="MM572" s="12"/>
      <c r="MN572" s="12"/>
      <c r="MO572" s="12"/>
      <c r="MP572" s="12"/>
      <c r="MQ572" s="12"/>
      <c r="MR572" s="12"/>
      <c r="MS572" s="12"/>
      <c r="MT572" s="12"/>
      <c r="MU572" s="12"/>
      <c r="MV572" s="12"/>
      <c r="MW572" s="12"/>
      <c r="MX572" s="12"/>
      <c r="MY572" s="12"/>
      <c r="MZ572" s="12"/>
      <c r="NA572" s="12"/>
      <c r="NB572" s="12"/>
      <c r="NC572" s="12"/>
      <c r="ND572" s="12"/>
      <c r="NE572" s="12"/>
      <c r="NF572" s="12"/>
      <c r="NG572" s="12"/>
      <c r="NH572" s="12"/>
      <c r="NI572" s="12"/>
      <c r="NJ572" s="12"/>
      <c r="NK572" s="12"/>
      <c r="NL572" s="12"/>
      <c r="NM572" s="12"/>
      <c r="NN572" s="12"/>
      <c r="NO572" s="12"/>
      <c r="NP572" s="12"/>
      <c r="NQ572" s="12"/>
      <c r="NR572" s="12"/>
      <c r="NS572" s="12"/>
      <c r="NT572" s="12"/>
      <c r="NU572" s="12"/>
      <c r="NV572" s="12"/>
      <c r="NW572" s="12"/>
      <c r="NX572" s="12"/>
      <c r="NY572" s="12"/>
      <c r="NZ572" s="12"/>
      <c r="OA572" s="12"/>
      <c r="OB572" s="12"/>
      <c r="OC572" s="12"/>
      <c r="OD572" s="12"/>
      <c r="OE572" s="12"/>
      <c r="OF572" s="12"/>
      <c r="OG572" s="12"/>
      <c r="OH572" s="12"/>
      <c r="OI572" s="12"/>
      <c r="OJ572" s="12"/>
      <c r="OK572" s="12"/>
      <c r="OL572" s="12"/>
      <c r="OM572" s="12"/>
      <c r="ON572" s="12"/>
      <c r="OO572" s="12"/>
      <c r="OP572" s="12"/>
      <c r="OQ572" s="12"/>
      <c r="OR572" s="12"/>
      <c r="OS572" s="12"/>
      <c r="OT572" s="12"/>
      <c r="OU572" s="12"/>
      <c r="OV572" s="12"/>
      <c r="OW572" s="12"/>
      <c r="OX572" s="12"/>
      <c r="OY572" s="12"/>
      <c r="OZ572" s="12"/>
      <c r="PA572" s="12"/>
      <c r="PB572" s="12"/>
      <c r="PC572" s="12"/>
      <c r="PD572" s="12"/>
      <c r="PE572" s="12"/>
      <c r="PF572" s="12"/>
      <c r="PG572" s="12"/>
      <c r="PH572" s="12"/>
      <c r="PI572" s="12"/>
      <c r="PJ572" s="12"/>
      <c r="PK572" s="12"/>
      <c r="PL572" s="12"/>
      <c r="PM572" s="12"/>
      <c r="PN572" s="12"/>
      <c r="PO572" s="12"/>
      <c r="PP572" s="12"/>
      <c r="PQ572" s="12"/>
      <c r="PR572" s="12"/>
      <c r="PS572" s="12"/>
      <c r="PT572" s="12"/>
      <c r="PU572" s="12"/>
      <c r="PV572" s="12"/>
      <c r="PW572" s="12"/>
      <c r="PX572" s="12"/>
      <c r="PY572" s="12"/>
      <c r="PZ572" s="12"/>
      <c r="QA572" s="12"/>
      <c r="QB572" s="12"/>
      <c r="QC572" s="12"/>
      <c r="QD572" s="12"/>
      <c r="QE572" s="12"/>
      <c r="QF572" s="12"/>
      <c r="QG572" s="12"/>
      <c r="QH572" s="12"/>
      <c r="QI572" s="12"/>
      <c r="QJ572" s="12"/>
      <c r="QK572" s="12"/>
      <c r="QL572" s="12"/>
      <c r="QM572" s="12"/>
      <c r="QN572" s="12"/>
      <c r="QO572" s="12"/>
      <c r="QP572" s="12"/>
      <c r="QQ572" s="12"/>
      <c r="QR572" s="12"/>
      <c r="QS572" s="12"/>
      <c r="QT572" s="12"/>
      <c r="QU572" s="12"/>
      <c r="QV572" s="12"/>
      <c r="QW572" s="12"/>
      <c r="QX572" s="12"/>
      <c r="QY572" s="12"/>
      <c r="QZ572" s="12"/>
      <c r="RA572" s="12"/>
      <c r="RB572" s="12"/>
      <c r="RC572" s="12"/>
      <c r="RD572" s="12"/>
      <c r="RE572" s="12"/>
      <c r="RF572" s="12"/>
      <c r="RG572" s="12"/>
      <c r="RH572" s="12"/>
      <c r="RI572" s="12"/>
      <c r="RJ572" s="12"/>
      <c r="RK572" s="12"/>
      <c r="RL572" s="12"/>
      <c r="RM572" s="12"/>
      <c r="RN572" s="12"/>
      <c r="RO572" s="12"/>
      <c r="RP572" s="12"/>
      <c r="RQ572" s="12"/>
      <c r="RR572" s="12"/>
      <c r="RS572" s="12"/>
      <c r="RT572" s="12"/>
      <c r="RU572" s="12"/>
      <c r="RV572" s="12"/>
      <c r="RW572" s="12"/>
      <c r="RX572" s="12"/>
      <c r="RY572" s="12"/>
      <c r="RZ572" s="12"/>
      <c r="SA572" s="12"/>
      <c r="SB572" s="12"/>
      <c r="SC572" s="12"/>
      <c r="SD572" s="12"/>
      <c r="SE572" s="12"/>
      <c r="SF572" s="12"/>
      <c r="SG572" s="12"/>
      <c r="SH572" s="12"/>
      <c r="SI572" s="12"/>
      <c r="SJ572" s="12"/>
      <c r="SK572" s="12"/>
      <c r="SL572" s="12"/>
      <c r="SM572" s="12"/>
      <c r="SN572" s="12"/>
      <c r="SO572" s="12"/>
      <c r="SP572" s="12"/>
      <c r="SQ572" s="12"/>
      <c r="SR572" s="12"/>
      <c r="SS572" s="12"/>
      <c r="ST572" s="12"/>
      <c r="SU572" s="12"/>
      <c r="SV572" s="12"/>
      <c r="SW572" s="12"/>
      <c r="SX572" s="12"/>
      <c r="SY572" s="12"/>
      <c r="SZ572" s="12"/>
      <c r="TA572" s="12"/>
      <c r="TB572" s="12"/>
      <c r="TC572" s="12"/>
      <c r="TD572" s="12"/>
      <c r="TE572" s="12"/>
      <c r="TF572" s="12"/>
      <c r="TG572" s="12"/>
      <c r="TH572" s="12"/>
      <c r="TI572" s="12"/>
      <c r="TJ572" s="12"/>
      <c r="TK572" s="12"/>
      <c r="TL572" s="12"/>
      <c r="TM572" s="12"/>
      <c r="TN572" s="12"/>
      <c r="TO572" s="12"/>
      <c r="TP572" s="12"/>
      <c r="TQ572" s="12"/>
      <c r="TR572" s="12"/>
      <c r="TS572" s="12"/>
      <c r="TT572" s="12"/>
      <c r="TU572" s="12"/>
      <c r="TV572" s="12"/>
      <c r="TW572" s="12"/>
      <c r="TX572" s="12"/>
      <c r="TY572" s="12"/>
      <c r="TZ572" s="12"/>
      <c r="UA572" s="12"/>
      <c r="UB572" s="12"/>
      <c r="UC572" s="12"/>
      <c r="UD572" s="12"/>
      <c r="UE572" s="12"/>
      <c r="UF572" s="12"/>
      <c r="UG572" s="12"/>
      <c r="UH572" s="12"/>
      <c r="UI572" s="12"/>
      <c r="UJ572" s="12"/>
      <c r="UK572" s="12"/>
      <c r="UL572" s="12"/>
      <c r="UM572" s="12"/>
      <c r="UN572" s="12"/>
      <c r="UO572" s="12"/>
      <c r="UP572" s="12"/>
      <c r="UQ572" s="12"/>
      <c r="UR572" s="12"/>
      <c r="US572" s="12"/>
      <c r="UT572" s="12"/>
      <c r="UU572" s="12"/>
      <c r="UV572" s="12"/>
      <c r="UW572" s="12"/>
      <c r="UX572" s="12"/>
      <c r="UY572" s="12"/>
      <c r="UZ572" s="12"/>
      <c r="VA572" s="12"/>
      <c r="VB572" s="12"/>
      <c r="VC572" s="12"/>
      <c r="VD572" s="12"/>
      <c r="VE572" s="12"/>
      <c r="VF572" s="12"/>
      <c r="VG572" s="12"/>
      <c r="VH572" s="12"/>
      <c r="VI572" s="12"/>
      <c r="VJ572" s="12"/>
      <c r="VK572" s="12"/>
      <c r="VL572" s="12"/>
      <c r="VM572" s="12"/>
      <c r="VN572" s="12"/>
      <c r="VO572" s="12"/>
      <c r="VP572" s="12"/>
      <c r="VQ572" s="12"/>
      <c r="VR572" s="12"/>
      <c r="VS572" s="12"/>
      <c r="VT572" s="12"/>
      <c r="VU572" s="12"/>
      <c r="VV572" s="12"/>
      <c r="VW572" s="12"/>
      <c r="VX572" s="12"/>
      <c r="VY572" s="12"/>
      <c r="VZ572" s="12"/>
      <c r="WA572" s="12"/>
      <c r="WB572" s="12"/>
      <c r="WC572" s="12"/>
      <c r="WD572" s="12"/>
      <c r="WE572" s="12"/>
      <c r="WF572" s="12"/>
      <c r="WG572" s="12"/>
      <c r="WH572" s="12"/>
      <c r="WI572" s="12"/>
      <c r="WJ572" s="12"/>
      <c r="WK572" s="12"/>
      <c r="WL572" s="12"/>
      <c r="WM572" s="12"/>
      <c r="WN572" s="12"/>
      <c r="WO572" s="12"/>
      <c r="WP572" s="12"/>
      <c r="WQ572" s="12"/>
      <c r="WR572" s="12"/>
      <c r="WS572" s="12"/>
      <c r="WT572" s="12"/>
      <c r="WU572" s="12"/>
      <c r="WV572" s="12"/>
      <c r="WW572" s="12"/>
      <c r="WX572" s="12"/>
      <c r="WY572" s="12"/>
      <c r="WZ572" s="12"/>
      <c r="XA572" s="12"/>
      <c r="XB572" s="12"/>
      <c r="XC572" s="12"/>
      <c r="XD572" s="12"/>
      <c r="XE572" s="12"/>
      <c r="XF572" s="12"/>
      <c r="XG572" s="12"/>
      <c r="XH572" s="12"/>
      <c r="XI572" s="12"/>
      <c r="XJ572" s="12"/>
      <c r="XK572" s="12"/>
      <c r="XL572" s="12"/>
      <c r="XM572" s="12"/>
      <c r="XN572" s="12"/>
      <c r="XO572" s="12"/>
      <c r="XP572" s="12"/>
      <c r="XQ572" s="12"/>
      <c r="XR572" s="12"/>
      <c r="XS572" s="12"/>
      <c r="XT572" s="12"/>
      <c r="XU572" s="12"/>
      <c r="XV572" s="12"/>
      <c r="XW572" s="12"/>
      <c r="XX572" s="12"/>
      <c r="XY572" s="12"/>
      <c r="XZ572" s="12"/>
      <c r="YA572" s="12"/>
      <c r="YB572" s="12"/>
      <c r="YC572" s="12"/>
      <c r="YD572" s="12"/>
      <c r="YE572" s="12"/>
      <c r="YF572" s="12"/>
      <c r="YG572" s="12"/>
      <c r="YH572" s="12"/>
      <c r="YI572" s="12"/>
      <c r="YJ572" s="12"/>
      <c r="YK572" s="12"/>
      <c r="YL572" s="12"/>
      <c r="YM572" s="12"/>
      <c r="YN572" s="12"/>
      <c r="YO572" s="12"/>
      <c r="YP572" s="12"/>
      <c r="YQ572" s="12"/>
      <c r="YR572" s="12"/>
      <c r="YS572" s="12"/>
      <c r="YT572" s="12"/>
      <c r="YU572" s="12"/>
      <c r="YV572" s="12"/>
      <c r="YW572" s="12"/>
      <c r="YX572" s="12"/>
      <c r="YY572" s="12"/>
      <c r="YZ572" s="12"/>
      <c r="ZA572" s="12"/>
      <c r="ZB572" s="12"/>
      <c r="ZC572" s="12"/>
      <c r="ZD572" s="12"/>
      <c r="ZE572" s="12"/>
      <c r="ZF572" s="12"/>
      <c r="ZG572" s="12"/>
      <c r="ZH572" s="12"/>
      <c r="ZI572" s="12"/>
      <c r="ZJ572" s="12"/>
      <c r="ZK572" s="12"/>
      <c r="ZL572" s="12"/>
      <c r="ZM572" s="12"/>
      <c r="ZN572" s="12"/>
      <c r="ZO572" s="12"/>
      <c r="ZP572" s="12"/>
      <c r="ZQ572" s="12"/>
      <c r="ZR572" s="12"/>
      <c r="ZS572" s="12"/>
      <c r="ZT572" s="12"/>
      <c r="ZU572" s="12"/>
      <c r="ZV572" s="12"/>
      <c r="ZW572" s="12"/>
      <c r="ZX572" s="12"/>
      <c r="ZY572" s="12"/>
      <c r="ZZ572" s="12"/>
      <c r="AAA572" s="12"/>
      <c r="AAB572" s="12"/>
      <c r="AAC572" s="12"/>
      <c r="AAD572" s="12"/>
      <c r="AAE572" s="12"/>
      <c r="AAF572" s="12"/>
      <c r="AAG572" s="12"/>
      <c r="AAH572" s="12"/>
      <c r="AAI572" s="12"/>
      <c r="AAJ572" s="12"/>
      <c r="AAK572" s="12"/>
      <c r="AAL572" s="12"/>
      <c r="AAM572" s="12"/>
      <c r="AAN572" s="12"/>
      <c r="AAO572" s="12"/>
      <c r="AAP572" s="12"/>
      <c r="AAQ572" s="12"/>
      <c r="AAR572" s="12"/>
      <c r="AAS572" s="12"/>
      <c r="AAT572" s="12"/>
      <c r="AAU572" s="12"/>
      <c r="AAV572" s="12"/>
      <c r="AAW572" s="12"/>
      <c r="AAX572" s="12"/>
      <c r="AAY572" s="12"/>
      <c r="AAZ572" s="12"/>
      <c r="ABA572" s="12"/>
      <c r="ABB572" s="12"/>
      <c r="ABC572" s="12"/>
      <c r="ABD572" s="12"/>
      <c r="ABE572" s="12"/>
      <c r="ABF572" s="12"/>
      <c r="ABG572" s="12"/>
      <c r="ABH572" s="12"/>
      <c r="ABI572" s="12"/>
      <c r="ABJ572" s="12"/>
      <c r="ABK572" s="12"/>
      <c r="ABL572" s="12"/>
      <c r="ABM572" s="12"/>
      <c r="ABN572" s="12"/>
      <c r="ABO572" s="12"/>
      <c r="ABP572" s="12"/>
      <c r="ABQ572" s="12"/>
      <c r="ABR572" s="12"/>
      <c r="ABS572" s="12"/>
      <c r="ABT572" s="12"/>
      <c r="ABU572" s="12"/>
      <c r="ABV572" s="12"/>
      <c r="ABW572" s="12"/>
      <c r="ABX572" s="12"/>
      <c r="ABY572" s="12"/>
      <c r="ABZ572" s="12"/>
      <c r="ACA572" s="12"/>
      <c r="ACB572" s="12"/>
      <c r="ACC572" s="12"/>
      <c r="ACD572" s="12"/>
      <c r="ACE572" s="12"/>
      <c r="ACF572" s="12"/>
      <c r="ACG572" s="12"/>
      <c r="ACH572" s="12"/>
      <c r="ACI572" s="12"/>
      <c r="ACJ572" s="12"/>
      <c r="ACK572" s="12"/>
      <c r="ACL572" s="12"/>
      <c r="ACM572" s="12"/>
      <c r="ACN572" s="12"/>
      <c r="ACO572" s="12"/>
      <c r="ACP572" s="12"/>
      <c r="ACQ572" s="12"/>
      <c r="ACR572" s="12"/>
      <c r="ACS572" s="12"/>
      <c r="ACT572" s="12"/>
      <c r="ACU572" s="12"/>
      <c r="ACV572" s="12"/>
      <c r="ACW572" s="12"/>
      <c r="ACX572" s="12"/>
      <c r="ACY572" s="12"/>
      <c r="ACZ572" s="12"/>
      <c r="ADA572" s="12"/>
      <c r="ADB572" s="12"/>
      <c r="ADC572" s="12"/>
      <c r="ADD572" s="12"/>
      <c r="ADE572" s="12"/>
      <c r="ADF572" s="12"/>
      <c r="ADG572" s="12"/>
      <c r="ADH572" s="12"/>
      <c r="ADI572" s="12"/>
      <c r="ADJ572" s="12"/>
      <c r="ADK572" s="12"/>
      <c r="ADL572" s="12"/>
      <c r="ADM572" s="12"/>
      <c r="ADN572" s="12"/>
      <c r="ADO572" s="12"/>
      <c r="ADP572" s="12"/>
      <c r="ADQ572" s="12"/>
      <c r="ADR572" s="12"/>
      <c r="ADS572" s="12"/>
      <c r="ADT572" s="12"/>
      <c r="ADU572" s="12"/>
      <c r="ADV572" s="12"/>
      <c r="ADW572" s="12"/>
      <c r="ADX572" s="12"/>
      <c r="ADY572" s="12"/>
      <c r="ADZ572" s="12"/>
    </row>
    <row r="573" spans="1:806" x14ac:dyDescent="0.25">
      <c r="A573" s="14" t="s">
        <v>484</v>
      </c>
      <c r="B573" s="19">
        <v>43785</v>
      </c>
      <c r="C573" s="8" t="str">
        <f>HYPERLINK("https://www.youtube.com/watch?v=iFbB7GMwvmY","BOATBUILDING / Carving Sternpost / Cutting Rabbet (EP60)")</f>
        <v>BOATBUILDING / Carving Sternpost / Cutting Rabbet (EP60)</v>
      </c>
      <c r="D573" s="4" t="s">
        <v>853</v>
      </c>
    </row>
    <row r="574" spans="1:806" x14ac:dyDescent="0.25">
      <c r="D574" s="4" t="s">
        <v>485</v>
      </c>
    </row>
    <row r="575" spans="1:806" x14ac:dyDescent="0.25">
      <c r="D575" s="4" t="s">
        <v>486</v>
      </c>
    </row>
    <row r="576" spans="1:806" x14ac:dyDescent="0.25">
      <c r="D576" s="4" t="s">
        <v>487</v>
      </c>
    </row>
    <row r="577" spans="1:806" x14ac:dyDescent="0.25">
      <c r="D577" s="4" t="s">
        <v>854</v>
      </c>
    </row>
    <row r="578" spans="1:806" x14ac:dyDescent="0.25">
      <c r="D578" s="4" t="s">
        <v>489</v>
      </c>
    </row>
    <row r="579" spans="1:806" x14ac:dyDescent="0.25">
      <c r="D579" s="4" t="s">
        <v>488</v>
      </c>
    </row>
    <row r="580" spans="1:806" x14ac:dyDescent="0.25">
      <c r="D580" s="4" t="s">
        <v>855</v>
      </c>
    </row>
    <row r="581" spans="1:806" s="1" customFormat="1" x14ac:dyDescent="0.25">
      <c r="A581" s="7"/>
      <c r="B581" s="20"/>
      <c r="C581" s="5"/>
      <c r="D581" s="5" t="s">
        <v>491</v>
      </c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  <c r="IT581" s="12"/>
      <c r="IU581" s="12"/>
      <c r="IV581" s="12"/>
      <c r="IW581" s="12"/>
      <c r="IX581" s="12"/>
      <c r="IY581" s="12"/>
      <c r="IZ581" s="12"/>
      <c r="JA581" s="12"/>
      <c r="JB581" s="12"/>
      <c r="JC581" s="12"/>
      <c r="JD581" s="12"/>
      <c r="JE581" s="12"/>
      <c r="JF581" s="12"/>
      <c r="JG581" s="12"/>
      <c r="JH581" s="12"/>
      <c r="JI581" s="12"/>
      <c r="JJ581" s="12"/>
      <c r="JK581" s="12"/>
      <c r="JL581" s="12"/>
      <c r="JM581" s="12"/>
      <c r="JN581" s="12"/>
      <c r="JO581" s="12"/>
      <c r="JP581" s="12"/>
      <c r="JQ581" s="12"/>
      <c r="JR581" s="12"/>
      <c r="JS581" s="12"/>
      <c r="JT581" s="12"/>
      <c r="JU581" s="12"/>
      <c r="JV581" s="12"/>
      <c r="JW581" s="12"/>
      <c r="JX581" s="12"/>
      <c r="JY581" s="12"/>
      <c r="JZ581" s="12"/>
      <c r="KA581" s="12"/>
      <c r="KB581" s="12"/>
      <c r="KC581" s="12"/>
      <c r="KD581" s="12"/>
      <c r="KE581" s="12"/>
      <c r="KF581" s="12"/>
      <c r="KG581" s="12"/>
      <c r="KH581" s="12"/>
      <c r="KI581" s="12"/>
      <c r="KJ581" s="12"/>
      <c r="KK581" s="12"/>
      <c r="KL581" s="12"/>
      <c r="KM581" s="12"/>
      <c r="KN581" s="12"/>
      <c r="KO581" s="12"/>
      <c r="KP581" s="12"/>
      <c r="KQ581" s="12"/>
      <c r="KR581" s="12"/>
      <c r="KS581" s="12"/>
      <c r="KT581" s="12"/>
      <c r="KU581" s="12"/>
      <c r="KV581" s="12"/>
      <c r="KW581" s="12"/>
      <c r="KX581" s="12"/>
      <c r="KY581" s="12"/>
      <c r="KZ581" s="12"/>
      <c r="LA581" s="12"/>
      <c r="LB581" s="12"/>
      <c r="LC581" s="12"/>
      <c r="LD581" s="12"/>
      <c r="LE581" s="12"/>
      <c r="LF581" s="12"/>
      <c r="LG581" s="12"/>
      <c r="LH581" s="12"/>
      <c r="LI581" s="12"/>
      <c r="LJ581" s="12"/>
      <c r="LK581" s="12"/>
      <c r="LL581" s="12"/>
      <c r="LM581" s="12"/>
      <c r="LN581" s="12"/>
      <c r="LO581" s="12"/>
      <c r="LP581" s="12"/>
      <c r="LQ581" s="12"/>
      <c r="LR581" s="12"/>
      <c r="LS581" s="12"/>
      <c r="LT581" s="12"/>
      <c r="LU581" s="12"/>
      <c r="LV581" s="12"/>
      <c r="LW581" s="12"/>
      <c r="LX581" s="12"/>
      <c r="LY581" s="12"/>
      <c r="LZ581" s="12"/>
      <c r="MA581" s="12"/>
      <c r="MB581" s="12"/>
      <c r="MC581" s="12"/>
      <c r="MD581" s="12"/>
      <c r="ME581" s="12"/>
      <c r="MF581" s="12"/>
      <c r="MG581" s="12"/>
      <c r="MH581" s="12"/>
      <c r="MI581" s="12"/>
      <c r="MJ581" s="12"/>
      <c r="MK581" s="12"/>
      <c r="ML581" s="12"/>
      <c r="MM581" s="12"/>
      <c r="MN581" s="12"/>
      <c r="MO581" s="12"/>
      <c r="MP581" s="12"/>
      <c r="MQ581" s="12"/>
      <c r="MR581" s="12"/>
      <c r="MS581" s="12"/>
      <c r="MT581" s="12"/>
      <c r="MU581" s="12"/>
      <c r="MV581" s="12"/>
      <c r="MW581" s="12"/>
      <c r="MX581" s="12"/>
      <c r="MY581" s="12"/>
      <c r="MZ581" s="12"/>
      <c r="NA581" s="12"/>
      <c r="NB581" s="12"/>
      <c r="NC581" s="12"/>
      <c r="ND581" s="12"/>
      <c r="NE581" s="12"/>
      <c r="NF581" s="12"/>
      <c r="NG581" s="12"/>
      <c r="NH581" s="12"/>
      <c r="NI581" s="12"/>
      <c r="NJ581" s="12"/>
      <c r="NK581" s="12"/>
      <c r="NL581" s="12"/>
      <c r="NM581" s="12"/>
      <c r="NN581" s="12"/>
      <c r="NO581" s="12"/>
      <c r="NP581" s="12"/>
      <c r="NQ581" s="12"/>
      <c r="NR581" s="12"/>
      <c r="NS581" s="12"/>
      <c r="NT581" s="12"/>
      <c r="NU581" s="12"/>
      <c r="NV581" s="12"/>
      <c r="NW581" s="12"/>
      <c r="NX581" s="12"/>
      <c r="NY581" s="12"/>
      <c r="NZ581" s="12"/>
      <c r="OA581" s="12"/>
      <c r="OB581" s="12"/>
      <c r="OC581" s="12"/>
      <c r="OD581" s="12"/>
      <c r="OE581" s="12"/>
      <c r="OF581" s="12"/>
      <c r="OG581" s="12"/>
      <c r="OH581" s="12"/>
      <c r="OI581" s="12"/>
      <c r="OJ581" s="12"/>
      <c r="OK581" s="12"/>
      <c r="OL581" s="12"/>
      <c r="OM581" s="12"/>
      <c r="ON581" s="12"/>
      <c r="OO581" s="12"/>
      <c r="OP581" s="12"/>
      <c r="OQ581" s="12"/>
      <c r="OR581" s="12"/>
      <c r="OS581" s="12"/>
      <c r="OT581" s="12"/>
      <c r="OU581" s="12"/>
      <c r="OV581" s="12"/>
      <c r="OW581" s="12"/>
      <c r="OX581" s="12"/>
      <c r="OY581" s="12"/>
      <c r="OZ581" s="12"/>
      <c r="PA581" s="12"/>
      <c r="PB581" s="12"/>
      <c r="PC581" s="12"/>
      <c r="PD581" s="12"/>
      <c r="PE581" s="12"/>
      <c r="PF581" s="12"/>
      <c r="PG581" s="12"/>
      <c r="PH581" s="12"/>
      <c r="PI581" s="12"/>
      <c r="PJ581" s="12"/>
      <c r="PK581" s="12"/>
      <c r="PL581" s="12"/>
      <c r="PM581" s="12"/>
      <c r="PN581" s="12"/>
      <c r="PO581" s="12"/>
      <c r="PP581" s="12"/>
      <c r="PQ581" s="12"/>
      <c r="PR581" s="12"/>
      <c r="PS581" s="12"/>
      <c r="PT581" s="12"/>
      <c r="PU581" s="12"/>
      <c r="PV581" s="12"/>
      <c r="PW581" s="12"/>
      <c r="PX581" s="12"/>
      <c r="PY581" s="12"/>
      <c r="PZ581" s="12"/>
      <c r="QA581" s="12"/>
      <c r="QB581" s="12"/>
      <c r="QC581" s="12"/>
      <c r="QD581" s="12"/>
      <c r="QE581" s="12"/>
      <c r="QF581" s="12"/>
      <c r="QG581" s="12"/>
      <c r="QH581" s="12"/>
      <c r="QI581" s="12"/>
      <c r="QJ581" s="12"/>
      <c r="QK581" s="12"/>
      <c r="QL581" s="12"/>
      <c r="QM581" s="12"/>
      <c r="QN581" s="12"/>
      <c r="QO581" s="12"/>
      <c r="QP581" s="12"/>
      <c r="QQ581" s="12"/>
      <c r="QR581" s="12"/>
      <c r="QS581" s="12"/>
      <c r="QT581" s="12"/>
      <c r="QU581" s="12"/>
      <c r="QV581" s="12"/>
      <c r="QW581" s="12"/>
      <c r="QX581" s="12"/>
      <c r="QY581" s="12"/>
      <c r="QZ581" s="12"/>
      <c r="RA581" s="12"/>
      <c r="RB581" s="12"/>
      <c r="RC581" s="12"/>
      <c r="RD581" s="12"/>
      <c r="RE581" s="12"/>
      <c r="RF581" s="12"/>
      <c r="RG581" s="12"/>
      <c r="RH581" s="12"/>
      <c r="RI581" s="12"/>
      <c r="RJ581" s="12"/>
      <c r="RK581" s="12"/>
      <c r="RL581" s="12"/>
      <c r="RM581" s="12"/>
      <c r="RN581" s="12"/>
      <c r="RO581" s="12"/>
      <c r="RP581" s="12"/>
      <c r="RQ581" s="12"/>
      <c r="RR581" s="12"/>
      <c r="RS581" s="12"/>
      <c r="RT581" s="12"/>
      <c r="RU581" s="12"/>
      <c r="RV581" s="12"/>
      <c r="RW581" s="12"/>
      <c r="RX581" s="12"/>
      <c r="RY581" s="12"/>
      <c r="RZ581" s="12"/>
      <c r="SA581" s="12"/>
      <c r="SB581" s="12"/>
      <c r="SC581" s="12"/>
      <c r="SD581" s="12"/>
      <c r="SE581" s="12"/>
      <c r="SF581" s="12"/>
      <c r="SG581" s="12"/>
      <c r="SH581" s="12"/>
      <c r="SI581" s="12"/>
      <c r="SJ581" s="12"/>
      <c r="SK581" s="12"/>
      <c r="SL581" s="12"/>
      <c r="SM581" s="12"/>
      <c r="SN581" s="12"/>
      <c r="SO581" s="12"/>
      <c r="SP581" s="12"/>
      <c r="SQ581" s="12"/>
      <c r="SR581" s="12"/>
      <c r="SS581" s="12"/>
      <c r="ST581" s="12"/>
      <c r="SU581" s="12"/>
      <c r="SV581" s="12"/>
      <c r="SW581" s="12"/>
      <c r="SX581" s="12"/>
      <c r="SY581" s="12"/>
      <c r="SZ581" s="12"/>
      <c r="TA581" s="12"/>
      <c r="TB581" s="12"/>
      <c r="TC581" s="12"/>
      <c r="TD581" s="12"/>
      <c r="TE581" s="12"/>
      <c r="TF581" s="12"/>
      <c r="TG581" s="12"/>
      <c r="TH581" s="12"/>
      <c r="TI581" s="12"/>
      <c r="TJ581" s="12"/>
      <c r="TK581" s="12"/>
      <c r="TL581" s="12"/>
      <c r="TM581" s="12"/>
      <c r="TN581" s="12"/>
      <c r="TO581" s="12"/>
      <c r="TP581" s="12"/>
      <c r="TQ581" s="12"/>
      <c r="TR581" s="12"/>
      <c r="TS581" s="12"/>
      <c r="TT581" s="12"/>
      <c r="TU581" s="12"/>
      <c r="TV581" s="12"/>
      <c r="TW581" s="12"/>
      <c r="TX581" s="12"/>
      <c r="TY581" s="12"/>
      <c r="TZ581" s="12"/>
      <c r="UA581" s="12"/>
      <c r="UB581" s="12"/>
      <c r="UC581" s="12"/>
      <c r="UD581" s="12"/>
      <c r="UE581" s="12"/>
      <c r="UF581" s="12"/>
      <c r="UG581" s="12"/>
      <c r="UH581" s="12"/>
      <c r="UI581" s="12"/>
      <c r="UJ581" s="12"/>
      <c r="UK581" s="12"/>
      <c r="UL581" s="12"/>
      <c r="UM581" s="12"/>
      <c r="UN581" s="12"/>
      <c r="UO581" s="12"/>
      <c r="UP581" s="12"/>
      <c r="UQ581" s="12"/>
      <c r="UR581" s="12"/>
      <c r="US581" s="12"/>
      <c r="UT581" s="12"/>
      <c r="UU581" s="12"/>
      <c r="UV581" s="12"/>
      <c r="UW581" s="12"/>
      <c r="UX581" s="12"/>
      <c r="UY581" s="12"/>
      <c r="UZ581" s="12"/>
      <c r="VA581" s="12"/>
      <c r="VB581" s="12"/>
      <c r="VC581" s="12"/>
      <c r="VD581" s="12"/>
      <c r="VE581" s="12"/>
      <c r="VF581" s="12"/>
      <c r="VG581" s="12"/>
      <c r="VH581" s="12"/>
      <c r="VI581" s="12"/>
      <c r="VJ581" s="12"/>
      <c r="VK581" s="12"/>
      <c r="VL581" s="12"/>
      <c r="VM581" s="12"/>
      <c r="VN581" s="12"/>
      <c r="VO581" s="12"/>
      <c r="VP581" s="12"/>
      <c r="VQ581" s="12"/>
      <c r="VR581" s="12"/>
      <c r="VS581" s="12"/>
      <c r="VT581" s="12"/>
      <c r="VU581" s="12"/>
      <c r="VV581" s="12"/>
      <c r="VW581" s="12"/>
      <c r="VX581" s="12"/>
      <c r="VY581" s="12"/>
      <c r="VZ581" s="12"/>
      <c r="WA581" s="12"/>
      <c r="WB581" s="12"/>
      <c r="WC581" s="12"/>
      <c r="WD581" s="12"/>
      <c r="WE581" s="12"/>
      <c r="WF581" s="12"/>
      <c r="WG581" s="12"/>
      <c r="WH581" s="12"/>
      <c r="WI581" s="12"/>
      <c r="WJ581" s="12"/>
      <c r="WK581" s="12"/>
      <c r="WL581" s="12"/>
      <c r="WM581" s="12"/>
      <c r="WN581" s="12"/>
      <c r="WO581" s="12"/>
      <c r="WP581" s="12"/>
      <c r="WQ581" s="12"/>
      <c r="WR581" s="12"/>
      <c r="WS581" s="12"/>
      <c r="WT581" s="12"/>
      <c r="WU581" s="12"/>
      <c r="WV581" s="12"/>
      <c r="WW581" s="12"/>
      <c r="WX581" s="12"/>
      <c r="WY581" s="12"/>
      <c r="WZ581" s="12"/>
      <c r="XA581" s="12"/>
      <c r="XB581" s="12"/>
      <c r="XC581" s="12"/>
      <c r="XD581" s="12"/>
      <c r="XE581" s="12"/>
      <c r="XF581" s="12"/>
      <c r="XG581" s="12"/>
      <c r="XH581" s="12"/>
      <c r="XI581" s="12"/>
      <c r="XJ581" s="12"/>
      <c r="XK581" s="12"/>
      <c r="XL581" s="12"/>
      <c r="XM581" s="12"/>
      <c r="XN581" s="12"/>
      <c r="XO581" s="12"/>
      <c r="XP581" s="12"/>
      <c r="XQ581" s="12"/>
      <c r="XR581" s="12"/>
      <c r="XS581" s="12"/>
      <c r="XT581" s="12"/>
      <c r="XU581" s="12"/>
      <c r="XV581" s="12"/>
      <c r="XW581" s="12"/>
      <c r="XX581" s="12"/>
      <c r="XY581" s="12"/>
      <c r="XZ581" s="12"/>
      <c r="YA581" s="12"/>
      <c r="YB581" s="12"/>
      <c r="YC581" s="12"/>
      <c r="YD581" s="12"/>
      <c r="YE581" s="12"/>
      <c r="YF581" s="12"/>
      <c r="YG581" s="12"/>
      <c r="YH581" s="12"/>
      <c r="YI581" s="12"/>
      <c r="YJ581" s="12"/>
      <c r="YK581" s="12"/>
      <c r="YL581" s="12"/>
      <c r="YM581" s="12"/>
      <c r="YN581" s="12"/>
      <c r="YO581" s="12"/>
      <c r="YP581" s="12"/>
      <c r="YQ581" s="12"/>
      <c r="YR581" s="12"/>
      <c r="YS581" s="12"/>
      <c r="YT581" s="12"/>
      <c r="YU581" s="12"/>
      <c r="YV581" s="12"/>
      <c r="YW581" s="12"/>
      <c r="YX581" s="12"/>
      <c r="YY581" s="12"/>
      <c r="YZ581" s="12"/>
      <c r="ZA581" s="12"/>
      <c r="ZB581" s="12"/>
      <c r="ZC581" s="12"/>
      <c r="ZD581" s="12"/>
      <c r="ZE581" s="12"/>
      <c r="ZF581" s="12"/>
      <c r="ZG581" s="12"/>
      <c r="ZH581" s="12"/>
      <c r="ZI581" s="12"/>
      <c r="ZJ581" s="12"/>
      <c r="ZK581" s="12"/>
      <c r="ZL581" s="12"/>
      <c r="ZM581" s="12"/>
      <c r="ZN581" s="12"/>
      <c r="ZO581" s="12"/>
      <c r="ZP581" s="12"/>
      <c r="ZQ581" s="12"/>
      <c r="ZR581" s="12"/>
      <c r="ZS581" s="12"/>
      <c r="ZT581" s="12"/>
      <c r="ZU581" s="12"/>
      <c r="ZV581" s="12"/>
      <c r="ZW581" s="12"/>
      <c r="ZX581" s="12"/>
      <c r="ZY581" s="12"/>
      <c r="ZZ581" s="12"/>
      <c r="AAA581" s="12"/>
      <c r="AAB581" s="12"/>
      <c r="AAC581" s="12"/>
      <c r="AAD581" s="12"/>
      <c r="AAE581" s="12"/>
      <c r="AAF581" s="12"/>
      <c r="AAG581" s="12"/>
      <c r="AAH581" s="12"/>
      <c r="AAI581" s="12"/>
      <c r="AAJ581" s="12"/>
      <c r="AAK581" s="12"/>
      <c r="AAL581" s="12"/>
      <c r="AAM581" s="12"/>
      <c r="AAN581" s="12"/>
      <c r="AAO581" s="12"/>
      <c r="AAP581" s="12"/>
      <c r="AAQ581" s="12"/>
      <c r="AAR581" s="12"/>
      <c r="AAS581" s="12"/>
      <c r="AAT581" s="12"/>
      <c r="AAU581" s="12"/>
      <c r="AAV581" s="12"/>
      <c r="AAW581" s="12"/>
      <c r="AAX581" s="12"/>
      <c r="AAY581" s="12"/>
      <c r="AAZ581" s="12"/>
      <c r="ABA581" s="12"/>
      <c r="ABB581" s="12"/>
      <c r="ABC581" s="12"/>
      <c r="ABD581" s="12"/>
      <c r="ABE581" s="12"/>
      <c r="ABF581" s="12"/>
      <c r="ABG581" s="12"/>
      <c r="ABH581" s="12"/>
      <c r="ABI581" s="12"/>
      <c r="ABJ581" s="12"/>
      <c r="ABK581" s="12"/>
      <c r="ABL581" s="12"/>
      <c r="ABM581" s="12"/>
      <c r="ABN581" s="12"/>
      <c r="ABO581" s="12"/>
      <c r="ABP581" s="12"/>
      <c r="ABQ581" s="12"/>
      <c r="ABR581" s="12"/>
      <c r="ABS581" s="12"/>
      <c r="ABT581" s="12"/>
      <c r="ABU581" s="12"/>
      <c r="ABV581" s="12"/>
      <c r="ABW581" s="12"/>
      <c r="ABX581" s="12"/>
      <c r="ABY581" s="12"/>
      <c r="ABZ581" s="12"/>
      <c r="ACA581" s="12"/>
      <c r="ACB581" s="12"/>
      <c r="ACC581" s="12"/>
      <c r="ACD581" s="12"/>
      <c r="ACE581" s="12"/>
      <c r="ACF581" s="12"/>
      <c r="ACG581" s="12"/>
      <c r="ACH581" s="12"/>
      <c r="ACI581" s="12"/>
      <c r="ACJ581" s="12"/>
      <c r="ACK581" s="12"/>
      <c r="ACL581" s="12"/>
      <c r="ACM581" s="12"/>
      <c r="ACN581" s="12"/>
      <c r="ACO581" s="12"/>
      <c r="ACP581" s="12"/>
      <c r="ACQ581" s="12"/>
      <c r="ACR581" s="12"/>
      <c r="ACS581" s="12"/>
      <c r="ACT581" s="12"/>
      <c r="ACU581" s="12"/>
      <c r="ACV581" s="12"/>
      <c r="ACW581" s="12"/>
      <c r="ACX581" s="12"/>
      <c r="ACY581" s="12"/>
      <c r="ACZ581" s="12"/>
      <c r="ADA581" s="12"/>
      <c r="ADB581" s="12"/>
      <c r="ADC581" s="12"/>
      <c r="ADD581" s="12"/>
      <c r="ADE581" s="12"/>
      <c r="ADF581" s="12"/>
      <c r="ADG581" s="12"/>
      <c r="ADH581" s="12"/>
      <c r="ADI581" s="12"/>
      <c r="ADJ581" s="12"/>
      <c r="ADK581" s="12"/>
      <c r="ADL581" s="12"/>
      <c r="ADM581" s="12"/>
      <c r="ADN581" s="12"/>
      <c r="ADO581" s="12"/>
      <c r="ADP581" s="12"/>
      <c r="ADQ581" s="12"/>
      <c r="ADR581" s="12"/>
      <c r="ADS581" s="12"/>
      <c r="ADT581" s="12"/>
      <c r="ADU581" s="12"/>
      <c r="ADV581" s="12"/>
      <c r="ADW581" s="12"/>
      <c r="ADX581" s="12"/>
      <c r="ADY581" s="12"/>
      <c r="ADZ581" s="12"/>
    </row>
    <row r="582" spans="1:806" x14ac:dyDescent="0.25">
      <c r="A582" s="14" t="s">
        <v>490</v>
      </c>
      <c r="B582" s="19">
        <v>43800</v>
      </c>
      <c r="C582" s="8" t="str">
        <f>HYPERLINK("https://www.youtube.com/watch?v=BTuhhZOyqZ4","Installing the Fashion Pieces (Rebuilding Tally Ho EP61)")</f>
        <v>Installing the Fashion Pieces (Rebuilding Tally Ho EP61)</v>
      </c>
      <c r="D582" s="4" t="s">
        <v>492</v>
      </c>
    </row>
    <row r="583" spans="1:806" x14ac:dyDescent="0.25">
      <c r="D583" s="4" t="s">
        <v>856</v>
      </c>
    </row>
    <row r="584" spans="1:806" x14ac:dyDescent="0.25">
      <c r="D584" s="4" t="s">
        <v>493</v>
      </c>
    </row>
    <row r="585" spans="1:806" x14ac:dyDescent="0.25">
      <c r="D585" s="4" t="s">
        <v>494</v>
      </c>
    </row>
    <row r="586" spans="1:806" x14ac:dyDescent="0.25">
      <c r="D586" s="4" t="s">
        <v>495</v>
      </c>
    </row>
    <row r="587" spans="1:806" x14ac:dyDescent="0.25">
      <c r="D587" s="4" t="s">
        <v>857</v>
      </c>
    </row>
    <row r="588" spans="1:806" x14ac:dyDescent="0.25">
      <c r="D588" s="4" t="s">
        <v>496</v>
      </c>
    </row>
    <row r="589" spans="1:806" x14ac:dyDescent="0.25">
      <c r="D589" s="8" t="str">
        <f>HYPERLINK("https://www.youtube.com/channel/UCDl9sJ9H1E-1YFdgMy07oZg","Rowan's Youtube channel")</f>
        <v>Rowan's Youtube channel</v>
      </c>
    </row>
    <row r="590" spans="1:806" x14ac:dyDescent="0.25">
      <c r="D590" s="4" t="s">
        <v>497</v>
      </c>
    </row>
    <row r="591" spans="1:806" x14ac:dyDescent="0.25">
      <c r="D591" s="4" t="s">
        <v>498</v>
      </c>
    </row>
    <row r="592" spans="1:806" x14ac:dyDescent="0.25">
      <c r="D592" s="4" t="s">
        <v>499</v>
      </c>
    </row>
    <row r="593" spans="1:806" x14ac:dyDescent="0.25">
      <c r="D593" s="4" t="s">
        <v>500</v>
      </c>
    </row>
    <row r="594" spans="1:806" x14ac:dyDescent="0.25">
      <c r="D594" s="4" t="s">
        <v>501</v>
      </c>
    </row>
    <row r="595" spans="1:806" x14ac:dyDescent="0.25">
      <c r="D595" s="4" t="s">
        <v>502</v>
      </c>
    </row>
    <row r="596" spans="1:806" x14ac:dyDescent="0.25">
      <c r="D596" s="4" t="s">
        <v>858</v>
      </c>
    </row>
    <row r="597" spans="1:806" x14ac:dyDescent="0.25">
      <c r="D597" s="4" t="s">
        <v>859</v>
      </c>
    </row>
    <row r="598" spans="1:806" x14ac:dyDescent="0.25">
      <c r="D598" s="4" t="s">
        <v>860</v>
      </c>
    </row>
    <row r="599" spans="1:806" x14ac:dyDescent="0.25">
      <c r="D599" s="4" t="s">
        <v>504</v>
      </c>
    </row>
    <row r="600" spans="1:806" x14ac:dyDescent="0.25">
      <c r="D600" s="4" t="s">
        <v>503</v>
      </c>
    </row>
    <row r="601" spans="1:806" s="1" customFormat="1" x14ac:dyDescent="0.25">
      <c r="A601" s="7"/>
      <c r="B601" s="20"/>
      <c r="C601" s="5"/>
      <c r="D601" s="5" t="s">
        <v>861</v>
      </c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  <c r="GE601" s="12"/>
      <c r="GF601" s="12"/>
      <c r="GG601" s="12"/>
      <c r="GH601" s="12"/>
      <c r="GI601" s="12"/>
      <c r="GJ601" s="12"/>
      <c r="GK601" s="12"/>
      <c r="GL601" s="12"/>
      <c r="GM601" s="12"/>
      <c r="GN601" s="12"/>
      <c r="GO601" s="12"/>
      <c r="GP601" s="12"/>
      <c r="GQ601" s="12"/>
      <c r="GR601" s="12"/>
      <c r="GS601" s="12"/>
      <c r="GT601" s="12"/>
      <c r="GU601" s="12"/>
      <c r="GV601" s="12"/>
      <c r="GW601" s="12"/>
      <c r="GX601" s="12"/>
      <c r="GY601" s="12"/>
      <c r="GZ601" s="12"/>
      <c r="HA601" s="12"/>
      <c r="HB601" s="12"/>
      <c r="HC601" s="12"/>
      <c r="HD601" s="12"/>
      <c r="HE601" s="12"/>
      <c r="HF601" s="12"/>
      <c r="HG601" s="12"/>
      <c r="HH601" s="12"/>
      <c r="HI601" s="12"/>
      <c r="HJ601" s="12"/>
      <c r="HK601" s="12"/>
      <c r="HL601" s="12"/>
      <c r="HM601" s="12"/>
      <c r="HN601" s="12"/>
      <c r="HO601" s="12"/>
      <c r="HP601" s="12"/>
      <c r="HQ601" s="12"/>
      <c r="HR601" s="12"/>
      <c r="HS601" s="12"/>
      <c r="HT601" s="12"/>
      <c r="HU601" s="12"/>
      <c r="HV601" s="12"/>
      <c r="HW601" s="12"/>
      <c r="HX601" s="12"/>
      <c r="HY601" s="12"/>
      <c r="HZ601" s="12"/>
      <c r="IA601" s="12"/>
      <c r="IB601" s="12"/>
      <c r="IC601" s="12"/>
      <c r="ID601" s="12"/>
      <c r="IE601" s="12"/>
      <c r="IF601" s="12"/>
      <c r="IG601" s="12"/>
      <c r="IH601" s="12"/>
      <c r="II601" s="12"/>
      <c r="IJ601" s="12"/>
      <c r="IK601" s="12"/>
      <c r="IL601" s="12"/>
      <c r="IM601" s="12"/>
      <c r="IN601" s="12"/>
      <c r="IO601" s="12"/>
      <c r="IP601" s="12"/>
      <c r="IQ601" s="12"/>
      <c r="IR601" s="12"/>
      <c r="IS601" s="12"/>
      <c r="IT601" s="12"/>
      <c r="IU601" s="12"/>
      <c r="IV601" s="12"/>
      <c r="IW601" s="12"/>
      <c r="IX601" s="12"/>
      <c r="IY601" s="12"/>
      <c r="IZ601" s="12"/>
      <c r="JA601" s="12"/>
      <c r="JB601" s="12"/>
      <c r="JC601" s="12"/>
      <c r="JD601" s="12"/>
      <c r="JE601" s="12"/>
      <c r="JF601" s="12"/>
      <c r="JG601" s="12"/>
      <c r="JH601" s="12"/>
      <c r="JI601" s="12"/>
      <c r="JJ601" s="12"/>
      <c r="JK601" s="12"/>
      <c r="JL601" s="12"/>
      <c r="JM601" s="12"/>
      <c r="JN601" s="12"/>
      <c r="JO601" s="12"/>
      <c r="JP601" s="12"/>
      <c r="JQ601" s="12"/>
      <c r="JR601" s="12"/>
      <c r="JS601" s="12"/>
      <c r="JT601" s="12"/>
      <c r="JU601" s="12"/>
      <c r="JV601" s="12"/>
      <c r="JW601" s="12"/>
      <c r="JX601" s="12"/>
      <c r="JY601" s="12"/>
      <c r="JZ601" s="12"/>
      <c r="KA601" s="12"/>
      <c r="KB601" s="12"/>
      <c r="KC601" s="12"/>
      <c r="KD601" s="12"/>
      <c r="KE601" s="12"/>
      <c r="KF601" s="12"/>
      <c r="KG601" s="12"/>
      <c r="KH601" s="12"/>
      <c r="KI601" s="12"/>
      <c r="KJ601" s="12"/>
      <c r="KK601" s="12"/>
      <c r="KL601" s="12"/>
      <c r="KM601" s="12"/>
      <c r="KN601" s="12"/>
      <c r="KO601" s="12"/>
      <c r="KP601" s="12"/>
      <c r="KQ601" s="12"/>
      <c r="KR601" s="12"/>
      <c r="KS601" s="12"/>
      <c r="KT601" s="12"/>
      <c r="KU601" s="12"/>
      <c r="KV601" s="12"/>
      <c r="KW601" s="12"/>
      <c r="KX601" s="12"/>
      <c r="KY601" s="12"/>
      <c r="KZ601" s="12"/>
      <c r="LA601" s="12"/>
      <c r="LB601" s="12"/>
      <c r="LC601" s="12"/>
      <c r="LD601" s="12"/>
      <c r="LE601" s="12"/>
      <c r="LF601" s="12"/>
      <c r="LG601" s="12"/>
      <c r="LH601" s="12"/>
      <c r="LI601" s="12"/>
      <c r="LJ601" s="12"/>
      <c r="LK601" s="12"/>
      <c r="LL601" s="12"/>
      <c r="LM601" s="12"/>
      <c r="LN601" s="12"/>
      <c r="LO601" s="12"/>
      <c r="LP601" s="12"/>
      <c r="LQ601" s="12"/>
      <c r="LR601" s="12"/>
      <c r="LS601" s="12"/>
      <c r="LT601" s="12"/>
      <c r="LU601" s="12"/>
      <c r="LV601" s="12"/>
      <c r="LW601" s="12"/>
      <c r="LX601" s="12"/>
      <c r="LY601" s="12"/>
      <c r="LZ601" s="12"/>
      <c r="MA601" s="12"/>
      <c r="MB601" s="12"/>
      <c r="MC601" s="12"/>
      <c r="MD601" s="12"/>
      <c r="ME601" s="12"/>
      <c r="MF601" s="12"/>
      <c r="MG601" s="12"/>
      <c r="MH601" s="12"/>
      <c r="MI601" s="12"/>
      <c r="MJ601" s="12"/>
      <c r="MK601" s="12"/>
      <c r="ML601" s="12"/>
      <c r="MM601" s="12"/>
      <c r="MN601" s="12"/>
      <c r="MO601" s="12"/>
      <c r="MP601" s="12"/>
      <c r="MQ601" s="12"/>
      <c r="MR601" s="12"/>
      <c r="MS601" s="12"/>
      <c r="MT601" s="12"/>
      <c r="MU601" s="12"/>
      <c r="MV601" s="12"/>
      <c r="MW601" s="12"/>
      <c r="MX601" s="12"/>
      <c r="MY601" s="12"/>
      <c r="MZ601" s="12"/>
      <c r="NA601" s="12"/>
      <c r="NB601" s="12"/>
      <c r="NC601" s="12"/>
      <c r="ND601" s="12"/>
      <c r="NE601" s="12"/>
      <c r="NF601" s="12"/>
      <c r="NG601" s="12"/>
      <c r="NH601" s="12"/>
      <c r="NI601" s="12"/>
      <c r="NJ601" s="12"/>
      <c r="NK601" s="12"/>
      <c r="NL601" s="12"/>
      <c r="NM601" s="12"/>
      <c r="NN601" s="12"/>
      <c r="NO601" s="12"/>
      <c r="NP601" s="12"/>
      <c r="NQ601" s="12"/>
      <c r="NR601" s="12"/>
      <c r="NS601" s="12"/>
      <c r="NT601" s="12"/>
      <c r="NU601" s="12"/>
      <c r="NV601" s="12"/>
      <c r="NW601" s="12"/>
      <c r="NX601" s="12"/>
      <c r="NY601" s="12"/>
      <c r="NZ601" s="12"/>
      <c r="OA601" s="12"/>
      <c r="OB601" s="12"/>
      <c r="OC601" s="12"/>
      <c r="OD601" s="12"/>
      <c r="OE601" s="12"/>
      <c r="OF601" s="12"/>
      <c r="OG601" s="12"/>
      <c r="OH601" s="12"/>
      <c r="OI601" s="12"/>
      <c r="OJ601" s="12"/>
      <c r="OK601" s="12"/>
      <c r="OL601" s="12"/>
      <c r="OM601" s="12"/>
      <c r="ON601" s="12"/>
      <c r="OO601" s="12"/>
      <c r="OP601" s="12"/>
      <c r="OQ601" s="12"/>
      <c r="OR601" s="12"/>
      <c r="OS601" s="12"/>
      <c r="OT601" s="12"/>
      <c r="OU601" s="12"/>
      <c r="OV601" s="12"/>
      <c r="OW601" s="12"/>
      <c r="OX601" s="12"/>
      <c r="OY601" s="12"/>
      <c r="OZ601" s="12"/>
      <c r="PA601" s="12"/>
      <c r="PB601" s="12"/>
      <c r="PC601" s="12"/>
      <c r="PD601" s="12"/>
      <c r="PE601" s="12"/>
      <c r="PF601" s="12"/>
      <c r="PG601" s="12"/>
      <c r="PH601" s="12"/>
      <c r="PI601" s="12"/>
      <c r="PJ601" s="12"/>
      <c r="PK601" s="12"/>
      <c r="PL601" s="12"/>
      <c r="PM601" s="12"/>
      <c r="PN601" s="12"/>
      <c r="PO601" s="12"/>
      <c r="PP601" s="12"/>
      <c r="PQ601" s="12"/>
      <c r="PR601" s="12"/>
      <c r="PS601" s="12"/>
      <c r="PT601" s="12"/>
      <c r="PU601" s="12"/>
      <c r="PV601" s="12"/>
      <c r="PW601" s="12"/>
      <c r="PX601" s="12"/>
      <c r="PY601" s="12"/>
      <c r="PZ601" s="12"/>
      <c r="QA601" s="12"/>
      <c r="QB601" s="12"/>
      <c r="QC601" s="12"/>
      <c r="QD601" s="12"/>
      <c r="QE601" s="12"/>
      <c r="QF601" s="12"/>
      <c r="QG601" s="12"/>
      <c r="QH601" s="12"/>
      <c r="QI601" s="12"/>
      <c r="QJ601" s="12"/>
      <c r="QK601" s="12"/>
      <c r="QL601" s="12"/>
      <c r="QM601" s="12"/>
      <c r="QN601" s="12"/>
      <c r="QO601" s="12"/>
      <c r="QP601" s="12"/>
      <c r="QQ601" s="12"/>
      <c r="QR601" s="12"/>
      <c r="QS601" s="12"/>
      <c r="QT601" s="12"/>
      <c r="QU601" s="12"/>
      <c r="QV601" s="12"/>
      <c r="QW601" s="12"/>
      <c r="QX601" s="12"/>
      <c r="QY601" s="12"/>
      <c r="QZ601" s="12"/>
      <c r="RA601" s="12"/>
      <c r="RB601" s="12"/>
      <c r="RC601" s="12"/>
      <c r="RD601" s="12"/>
      <c r="RE601" s="12"/>
      <c r="RF601" s="12"/>
      <c r="RG601" s="12"/>
      <c r="RH601" s="12"/>
      <c r="RI601" s="12"/>
      <c r="RJ601" s="12"/>
      <c r="RK601" s="12"/>
      <c r="RL601" s="12"/>
      <c r="RM601" s="12"/>
      <c r="RN601" s="12"/>
      <c r="RO601" s="12"/>
      <c r="RP601" s="12"/>
      <c r="RQ601" s="12"/>
      <c r="RR601" s="12"/>
      <c r="RS601" s="12"/>
      <c r="RT601" s="12"/>
      <c r="RU601" s="12"/>
      <c r="RV601" s="12"/>
      <c r="RW601" s="12"/>
      <c r="RX601" s="12"/>
      <c r="RY601" s="12"/>
      <c r="RZ601" s="12"/>
      <c r="SA601" s="12"/>
      <c r="SB601" s="12"/>
      <c r="SC601" s="12"/>
      <c r="SD601" s="12"/>
      <c r="SE601" s="12"/>
      <c r="SF601" s="12"/>
      <c r="SG601" s="12"/>
      <c r="SH601" s="12"/>
      <c r="SI601" s="12"/>
      <c r="SJ601" s="12"/>
      <c r="SK601" s="12"/>
      <c r="SL601" s="12"/>
      <c r="SM601" s="12"/>
      <c r="SN601" s="12"/>
      <c r="SO601" s="12"/>
      <c r="SP601" s="12"/>
      <c r="SQ601" s="12"/>
      <c r="SR601" s="12"/>
      <c r="SS601" s="12"/>
      <c r="ST601" s="12"/>
      <c r="SU601" s="12"/>
      <c r="SV601" s="12"/>
      <c r="SW601" s="12"/>
      <c r="SX601" s="12"/>
      <c r="SY601" s="12"/>
      <c r="SZ601" s="12"/>
      <c r="TA601" s="12"/>
      <c r="TB601" s="12"/>
      <c r="TC601" s="12"/>
      <c r="TD601" s="12"/>
      <c r="TE601" s="12"/>
      <c r="TF601" s="12"/>
      <c r="TG601" s="12"/>
      <c r="TH601" s="12"/>
      <c r="TI601" s="12"/>
      <c r="TJ601" s="12"/>
      <c r="TK601" s="12"/>
      <c r="TL601" s="12"/>
      <c r="TM601" s="12"/>
      <c r="TN601" s="12"/>
      <c r="TO601" s="12"/>
      <c r="TP601" s="12"/>
      <c r="TQ601" s="12"/>
      <c r="TR601" s="12"/>
      <c r="TS601" s="12"/>
      <c r="TT601" s="12"/>
      <c r="TU601" s="12"/>
      <c r="TV601" s="12"/>
      <c r="TW601" s="12"/>
      <c r="TX601" s="12"/>
      <c r="TY601" s="12"/>
      <c r="TZ601" s="12"/>
      <c r="UA601" s="12"/>
      <c r="UB601" s="12"/>
      <c r="UC601" s="12"/>
      <c r="UD601" s="12"/>
      <c r="UE601" s="12"/>
      <c r="UF601" s="12"/>
      <c r="UG601" s="12"/>
      <c r="UH601" s="12"/>
      <c r="UI601" s="12"/>
      <c r="UJ601" s="12"/>
      <c r="UK601" s="12"/>
      <c r="UL601" s="12"/>
      <c r="UM601" s="12"/>
      <c r="UN601" s="12"/>
      <c r="UO601" s="12"/>
      <c r="UP601" s="12"/>
      <c r="UQ601" s="12"/>
      <c r="UR601" s="12"/>
      <c r="US601" s="12"/>
      <c r="UT601" s="12"/>
      <c r="UU601" s="12"/>
      <c r="UV601" s="12"/>
      <c r="UW601" s="12"/>
      <c r="UX601" s="12"/>
      <c r="UY601" s="12"/>
      <c r="UZ601" s="12"/>
      <c r="VA601" s="12"/>
      <c r="VB601" s="12"/>
      <c r="VC601" s="12"/>
      <c r="VD601" s="12"/>
      <c r="VE601" s="12"/>
      <c r="VF601" s="12"/>
      <c r="VG601" s="12"/>
      <c r="VH601" s="12"/>
      <c r="VI601" s="12"/>
      <c r="VJ601" s="12"/>
      <c r="VK601" s="12"/>
      <c r="VL601" s="12"/>
      <c r="VM601" s="12"/>
      <c r="VN601" s="12"/>
      <c r="VO601" s="12"/>
      <c r="VP601" s="12"/>
      <c r="VQ601" s="12"/>
      <c r="VR601" s="12"/>
      <c r="VS601" s="12"/>
      <c r="VT601" s="12"/>
      <c r="VU601" s="12"/>
      <c r="VV601" s="12"/>
      <c r="VW601" s="12"/>
      <c r="VX601" s="12"/>
      <c r="VY601" s="12"/>
      <c r="VZ601" s="12"/>
      <c r="WA601" s="12"/>
      <c r="WB601" s="12"/>
      <c r="WC601" s="12"/>
      <c r="WD601" s="12"/>
      <c r="WE601" s="12"/>
      <c r="WF601" s="12"/>
      <c r="WG601" s="12"/>
      <c r="WH601" s="12"/>
      <c r="WI601" s="12"/>
      <c r="WJ601" s="12"/>
      <c r="WK601" s="12"/>
      <c r="WL601" s="12"/>
      <c r="WM601" s="12"/>
      <c r="WN601" s="12"/>
      <c r="WO601" s="12"/>
      <c r="WP601" s="12"/>
      <c r="WQ601" s="12"/>
      <c r="WR601" s="12"/>
      <c r="WS601" s="12"/>
      <c r="WT601" s="12"/>
      <c r="WU601" s="12"/>
      <c r="WV601" s="12"/>
      <c r="WW601" s="12"/>
      <c r="WX601" s="12"/>
      <c r="WY601" s="12"/>
      <c r="WZ601" s="12"/>
      <c r="XA601" s="12"/>
      <c r="XB601" s="12"/>
      <c r="XC601" s="12"/>
      <c r="XD601" s="12"/>
      <c r="XE601" s="12"/>
      <c r="XF601" s="12"/>
      <c r="XG601" s="12"/>
      <c r="XH601" s="12"/>
      <c r="XI601" s="12"/>
      <c r="XJ601" s="12"/>
      <c r="XK601" s="12"/>
      <c r="XL601" s="12"/>
      <c r="XM601" s="12"/>
      <c r="XN601" s="12"/>
      <c r="XO601" s="12"/>
      <c r="XP601" s="12"/>
      <c r="XQ601" s="12"/>
      <c r="XR601" s="12"/>
      <c r="XS601" s="12"/>
      <c r="XT601" s="12"/>
      <c r="XU601" s="12"/>
      <c r="XV601" s="12"/>
      <c r="XW601" s="12"/>
      <c r="XX601" s="12"/>
      <c r="XY601" s="12"/>
      <c r="XZ601" s="12"/>
      <c r="YA601" s="12"/>
      <c r="YB601" s="12"/>
      <c r="YC601" s="12"/>
      <c r="YD601" s="12"/>
      <c r="YE601" s="12"/>
      <c r="YF601" s="12"/>
      <c r="YG601" s="12"/>
      <c r="YH601" s="12"/>
      <c r="YI601" s="12"/>
      <c r="YJ601" s="12"/>
      <c r="YK601" s="12"/>
      <c r="YL601" s="12"/>
      <c r="YM601" s="12"/>
      <c r="YN601" s="12"/>
      <c r="YO601" s="12"/>
      <c r="YP601" s="12"/>
      <c r="YQ601" s="12"/>
      <c r="YR601" s="12"/>
      <c r="YS601" s="12"/>
      <c r="YT601" s="12"/>
      <c r="YU601" s="12"/>
      <c r="YV601" s="12"/>
      <c r="YW601" s="12"/>
      <c r="YX601" s="12"/>
      <c r="YY601" s="12"/>
      <c r="YZ601" s="12"/>
      <c r="ZA601" s="12"/>
      <c r="ZB601" s="12"/>
      <c r="ZC601" s="12"/>
      <c r="ZD601" s="12"/>
      <c r="ZE601" s="12"/>
      <c r="ZF601" s="12"/>
      <c r="ZG601" s="12"/>
      <c r="ZH601" s="12"/>
      <c r="ZI601" s="12"/>
      <c r="ZJ601" s="12"/>
      <c r="ZK601" s="12"/>
      <c r="ZL601" s="12"/>
      <c r="ZM601" s="12"/>
      <c r="ZN601" s="12"/>
      <c r="ZO601" s="12"/>
      <c r="ZP601" s="12"/>
      <c r="ZQ601" s="12"/>
      <c r="ZR601" s="12"/>
      <c r="ZS601" s="12"/>
      <c r="ZT601" s="12"/>
      <c r="ZU601" s="12"/>
      <c r="ZV601" s="12"/>
      <c r="ZW601" s="12"/>
      <c r="ZX601" s="12"/>
      <c r="ZY601" s="12"/>
      <c r="ZZ601" s="12"/>
      <c r="AAA601" s="12"/>
      <c r="AAB601" s="12"/>
      <c r="AAC601" s="12"/>
      <c r="AAD601" s="12"/>
      <c r="AAE601" s="12"/>
      <c r="AAF601" s="12"/>
      <c r="AAG601" s="12"/>
      <c r="AAH601" s="12"/>
      <c r="AAI601" s="12"/>
      <c r="AAJ601" s="12"/>
      <c r="AAK601" s="12"/>
      <c r="AAL601" s="12"/>
      <c r="AAM601" s="12"/>
      <c r="AAN601" s="12"/>
      <c r="AAO601" s="12"/>
      <c r="AAP601" s="12"/>
      <c r="AAQ601" s="12"/>
      <c r="AAR601" s="12"/>
      <c r="AAS601" s="12"/>
      <c r="AAT601" s="12"/>
      <c r="AAU601" s="12"/>
      <c r="AAV601" s="12"/>
      <c r="AAW601" s="12"/>
      <c r="AAX601" s="12"/>
      <c r="AAY601" s="12"/>
      <c r="AAZ601" s="12"/>
      <c r="ABA601" s="12"/>
      <c r="ABB601" s="12"/>
      <c r="ABC601" s="12"/>
      <c r="ABD601" s="12"/>
      <c r="ABE601" s="12"/>
      <c r="ABF601" s="12"/>
      <c r="ABG601" s="12"/>
      <c r="ABH601" s="12"/>
      <c r="ABI601" s="12"/>
      <c r="ABJ601" s="12"/>
      <c r="ABK601" s="12"/>
      <c r="ABL601" s="12"/>
      <c r="ABM601" s="12"/>
      <c r="ABN601" s="12"/>
      <c r="ABO601" s="12"/>
      <c r="ABP601" s="12"/>
      <c r="ABQ601" s="12"/>
      <c r="ABR601" s="12"/>
      <c r="ABS601" s="12"/>
      <c r="ABT601" s="12"/>
      <c r="ABU601" s="12"/>
      <c r="ABV601" s="12"/>
      <c r="ABW601" s="12"/>
      <c r="ABX601" s="12"/>
      <c r="ABY601" s="12"/>
      <c r="ABZ601" s="12"/>
      <c r="ACA601" s="12"/>
      <c r="ACB601" s="12"/>
      <c r="ACC601" s="12"/>
      <c r="ACD601" s="12"/>
      <c r="ACE601" s="12"/>
      <c r="ACF601" s="12"/>
      <c r="ACG601" s="12"/>
      <c r="ACH601" s="12"/>
      <c r="ACI601" s="12"/>
      <c r="ACJ601" s="12"/>
      <c r="ACK601" s="12"/>
      <c r="ACL601" s="12"/>
      <c r="ACM601" s="12"/>
      <c r="ACN601" s="12"/>
      <c r="ACO601" s="12"/>
      <c r="ACP601" s="12"/>
      <c r="ACQ601" s="12"/>
      <c r="ACR601" s="12"/>
      <c r="ACS601" s="12"/>
      <c r="ACT601" s="12"/>
      <c r="ACU601" s="12"/>
      <c r="ACV601" s="12"/>
      <c r="ACW601" s="12"/>
      <c r="ACX601" s="12"/>
      <c r="ACY601" s="12"/>
      <c r="ACZ601" s="12"/>
      <c r="ADA601" s="12"/>
      <c r="ADB601" s="12"/>
      <c r="ADC601" s="12"/>
      <c r="ADD601" s="12"/>
      <c r="ADE601" s="12"/>
      <c r="ADF601" s="12"/>
      <c r="ADG601" s="12"/>
      <c r="ADH601" s="12"/>
      <c r="ADI601" s="12"/>
      <c r="ADJ601" s="12"/>
      <c r="ADK601" s="12"/>
      <c r="ADL601" s="12"/>
      <c r="ADM601" s="12"/>
      <c r="ADN601" s="12"/>
      <c r="ADO601" s="12"/>
      <c r="ADP601" s="12"/>
      <c r="ADQ601" s="12"/>
      <c r="ADR601" s="12"/>
      <c r="ADS601" s="12"/>
      <c r="ADT601" s="12"/>
      <c r="ADU601" s="12"/>
      <c r="ADV601" s="12"/>
      <c r="ADW601" s="12"/>
      <c r="ADX601" s="12"/>
      <c r="ADY601" s="12"/>
      <c r="ADZ601" s="12"/>
    </row>
    <row r="602" spans="1:806" x14ac:dyDescent="0.25">
      <c r="A602" s="14" t="s">
        <v>505</v>
      </c>
      <c r="B602" s="19">
        <v>43820</v>
      </c>
      <c r="C602" s="8" t="str">
        <f>HYPERLINK("https://www.youtube.com/watch?v=rswOuvATmdA","Boatbuilding - Making Beam Shelves (Tally Ho EP62)")</f>
        <v>Boatbuilding - Making Beam Shelves (Tally Ho EP62)</v>
      </c>
      <c r="D602" s="4" t="s">
        <v>862</v>
      </c>
    </row>
    <row r="603" spans="1:806" x14ac:dyDescent="0.25">
      <c r="D603" s="4" t="s">
        <v>506</v>
      </c>
    </row>
    <row r="604" spans="1:806" x14ac:dyDescent="0.25">
      <c r="D604" s="4" t="s">
        <v>863</v>
      </c>
    </row>
    <row r="605" spans="1:806" x14ac:dyDescent="0.25">
      <c r="D605" s="4" t="s">
        <v>864</v>
      </c>
    </row>
    <row r="606" spans="1:806" x14ac:dyDescent="0.25">
      <c r="D606" s="4" t="s">
        <v>865</v>
      </c>
    </row>
    <row r="607" spans="1:806" x14ac:dyDescent="0.25">
      <c r="D607" s="4" t="s">
        <v>507</v>
      </c>
    </row>
    <row r="608" spans="1:806" x14ac:dyDescent="0.25">
      <c r="D608" s="4" t="s">
        <v>508</v>
      </c>
    </row>
    <row r="609" spans="1:806" x14ac:dyDescent="0.25">
      <c r="D609" s="4" t="s">
        <v>509</v>
      </c>
    </row>
    <row r="610" spans="1:806" x14ac:dyDescent="0.25">
      <c r="D610" s="4" t="s">
        <v>510</v>
      </c>
    </row>
    <row r="611" spans="1:806" s="1" customFormat="1" x14ac:dyDescent="0.25">
      <c r="A611" s="7"/>
      <c r="B611" s="20"/>
      <c r="C611" s="5"/>
      <c r="D611" s="5" t="s">
        <v>511</v>
      </c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  <c r="FH611" s="12"/>
      <c r="FI611" s="12"/>
      <c r="FJ611" s="12"/>
      <c r="FK611" s="12"/>
      <c r="FL611" s="12"/>
      <c r="FM611" s="12"/>
      <c r="FN611" s="12"/>
      <c r="FO611" s="12"/>
      <c r="FP611" s="12"/>
      <c r="FQ611" s="12"/>
      <c r="FR611" s="12"/>
      <c r="FS611" s="12"/>
      <c r="FT611" s="12"/>
      <c r="FU611" s="12"/>
      <c r="FV611" s="12"/>
      <c r="FW611" s="12"/>
      <c r="FX611" s="12"/>
      <c r="FY611" s="12"/>
      <c r="FZ611" s="12"/>
      <c r="GA611" s="12"/>
      <c r="GB611" s="12"/>
      <c r="GC611" s="12"/>
      <c r="GD611" s="12"/>
      <c r="GE611" s="12"/>
      <c r="GF611" s="12"/>
      <c r="GG611" s="12"/>
      <c r="GH611" s="12"/>
      <c r="GI611" s="12"/>
      <c r="GJ611" s="12"/>
      <c r="GK611" s="12"/>
      <c r="GL611" s="12"/>
      <c r="GM611" s="12"/>
      <c r="GN611" s="12"/>
      <c r="GO611" s="12"/>
      <c r="GP611" s="12"/>
      <c r="GQ611" s="12"/>
      <c r="GR611" s="12"/>
      <c r="GS611" s="12"/>
      <c r="GT611" s="12"/>
      <c r="GU611" s="12"/>
      <c r="GV611" s="12"/>
      <c r="GW611" s="12"/>
      <c r="GX611" s="12"/>
      <c r="GY611" s="12"/>
      <c r="GZ611" s="12"/>
      <c r="HA611" s="12"/>
      <c r="HB611" s="12"/>
      <c r="HC611" s="12"/>
      <c r="HD611" s="12"/>
      <c r="HE611" s="12"/>
      <c r="HF611" s="12"/>
      <c r="HG611" s="12"/>
      <c r="HH611" s="12"/>
      <c r="HI611" s="12"/>
      <c r="HJ611" s="12"/>
      <c r="HK611" s="12"/>
      <c r="HL611" s="12"/>
      <c r="HM611" s="12"/>
      <c r="HN611" s="12"/>
      <c r="HO611" s="12"/>
      <c r="HP611" s="12"/>
      <c r="HQ611" s="12"/>
      <c r="HR611" s="12"/>
      <c r="HS611" s="12"/>
      <c r="HT611" s="12"/>
      <c r="HU611" s="12"/>
      <c r="HV611" s="12"/>
      <c r="HW611" s="12"/>
      <c r="HX611" s="12"/>
      <c r="HY611" s="12"/>
      <c r="HZ611" s="12"/>
      <c r="IA611" s="12"/>
      <c r="IB611" s="12"/>
      <c r="IC611" s="12"/>
      <c r="ID611" s="12"/>
      <c r="IE611" s="12"/>
      <c r="IF611" s="12"/>
      <c r="IG611" s="12"/>
      <c r="IH611" s="12"/>
      <c r="II611" s="12"/>
      <c r="IJ611" s="12"/>
      <c r="IK611" s="12"/>
      <c r="IL611" s="12"/>
      <c r="IM611" s="12"/>
      <c r="IN611" s="12"/>
      <c r="IO611" s="12"/>
      <c r="IP611" s="12"/>
      <c r="IQ611" s="12"/>
      <c r="IR611" s="12"/>
      <c r="IS611" s="12"/>
      <c r="IT611" s="12"/>
      <c r="IU611" s="12"/>
      <c r="IV611" s="12"/>
      <c r="IW611" s="12"/>
      <c r="IX611" s="12"/>
      <c r="IY611" s="12"/>
      <c r="IZ611" s="12"/>
      <c r="JA611" s="12"/>
      <c r="JB611" s="12"/>
      <c r="JC611" s="12"/>
      <c r="JD611" s="12"/>
      <c r="JE611" s="12"/>
      <c r="JF611" s="12"/>
      <c r="JG611" s="12"/>
      <c r="JH611" s="12"/>
      <c r="JI611" s="12"/>
      <c r="JJ611" s="12"/>
      <c r="JK611" s="12"/>
      <c r="JL611" s="12"/>
      <c r="JM611" s="12"/>
      <c r="JN611" s="12"/>
      <c r="JO611" s="12"/>
      <c r="JP611" s="12"/>
      <c r="JQ611" s="12"/>
      <c r="JR611" s="12"/>
      <c r="JS611" s="12"/>
      <c r="JT611" s="12"/>
      <c r="JU611" s="12"/>
      <c r="JV611" s="12"/>
      <c r="JW611" s="12"/>
      <c r="JX611" s="12"/>
      <c r="JY611" s="12"/>
      <c r="JZ611" s="12"/>
      <c r="KA611" s="12"/>
      <c r="KB611" s="12"/>
      <c r="KC611" s="12"/>
      <c r="KD611" s="12"/>
      <c r="KE611" s="12"/>
      <c r="KF611" s="12"/>
      <c r="KG611" s="12"/>
      <c r="KH611" s="12"/>
      <c r="KI611" s="12"/>
      <c r="KJ611" s="12"/>
      <c r="KK611" s="12"/>
      <c r="KL611" s="12"/>
      <c r="KM611" s="12"/>
      <c r="KN611" s="12"/>
      <c r="KO611" s="12"/>
      <c r="KP611" s="12"/>
      <c r="KQ611" s="12"/>
      <c r="KR611" s="12"/>
      <c r="KS611" s="12"/>
      <c r="KT611" s="12"/>
      <c r="KU611" s="12"/>
      <c r="KV611" s="12"/>
      <c r="KW611" s="12"/>
      <c r="KX611" s="12"/>
      <c r="KY611" s="12"/>
      <c r="KZ611" s="12"/>
      <c r="LA611" s="12"/>
      <c r="LB611" s="12"/>
      <c r="LC611" s="12"/>
      <c r="LD611" s="12"/>
      <c r="LE611" s="12"/>
      <c r="LF611" s="12"/>
      <c r="LG611" s="12"/>
      <c r="LH611" s="12"/>
      <c r="LI611" s="12"/>
      <c r="LJ611" s="12"/>
      <c r="LK611" s="12"/>
      <c r="LL611" s="12"/>
      <c r="LM611" s="12"/>
      <c r="LN611" s="12"/>
      <c r="LO611" s="12"/>
      <c r="LP611" s="12"/>
      <c r="LQ611" s="12"/>
      <c r="LR611" s="12"/>
      <c r="LS611" s="12"/>
      <c r="LT611" s="12"/>
      <c r="LU611" s="12"/>
      <c r="LV611" s="12"/>
      <c r="LW611" s="12"/>
      <c r="LX611" s="12"/>
      <c r="LY611" s="12"/>
      <c r="LZ611" s="12"/>
      <c r="MA611" s="12"/>
      <c r="MB611" s="12"/>
      <c r="MC611" s="12"/>
      <c r="MD611" s="12"/>
      <c r="ME611" s="12"/>
      <c r="MF611" s="12"/>
      <c r="MG611" s="12"/>
      <c r="MH611" s="12"/>
      <c r="MI611" s="12"/>
      <c r="MJ611" s="12"/>
      <c r="MK611" s="12"/>
      <c r="ML611" s="12"/>
      <c r="MM611" s="12"/>
      <c r="MN611" s="12"/>
      <c r="MO611" s="12"/>
      <c r="MP611" s="12"/>
      <c r="MQ611" s="12"/>
      <c r="MR611" s="12"/>
      <c r="MS611" s="12"/>
      <c r="MT611" s="12"/>
      <c r="MU611" s="12"/>
      <c r="MV611" s="12"/>
      <c r="MW611" s="12"/>
      <c r="MX611" s="12"/>
      <c r="MY611" s="12"/>
      <c r="MZ611" s="12"/>
      <c r="NA611" s="12"/>
      <c r="NB611" s="12"/>
      <c r="NC611" s="12"/>
      <c r="ND611" s="12"/>
      <c r="NE611" s="12"/>
      <c r="NF611" s="12"/>
      <c r="NG611" s="12"/>
      <c r="NH611" s="12"/>
      <c r="NI611" s="12"/>
      <c r="NJ611" s="12"/>
      <c r="NK611" s="12"/>
      <c r="NL611" s="12"/>
      <c r="NM611" s="12"/>
      <c r="NN611" s="12"/>
      <c r="NO611" s="12"/>
      <c r="NP611" s="12"/>
      <c r="NQ611" s="12"/>
      <c r="NR611" s="12"/>
      <c r="NS611" s="12"/>
      <c r="NT611" s="12"/>
      <c r="NU611" s="12"/>
      <c r="NV611" s="12"/>
      <c r="NW611" s="12"/>
      <c r="NX611" s="12"/>
      <c r="NY611" s="12"/>
      <c r="NZ611" s="12"/>
      <c r="OA611" s="12"/>
      <c r="OB611" s="12"/>
      <c r="OC611" s="12"/>
      <c r="OD611" s="12"/>
      <c r="OE611" s="12"/>
      <c r="OF611" s="12"/>
      <c r="OG611" s="12"/>
      <c r="OH611" s="12"/>
      <c r="OI611" s="12"/>
      <c r="OJ611" s="12"/>
      <c r="OK611" s="12"/>
      <c r="OL611" s="12"/>
      <c r="OM611" s="12"/>
      <c r="ON611" s="12"/>
      <c r="OO611" s="12"/>
      <c r="OP611" s="12"/>
      <c r="OQ611" s="12"/>
      <c r="OR611" s="12"/>
      <c r="OS611" s="12"/>
      <c r="OT611" s="12"/>
      <c r="OU611" s="12"/>
      <c r="OV611" s="12"/>
      <c r="OW611" s="12"/>
      <c r="OX611" s="12"/>
      <c r="OY611" s="12"/>
      <c r="OZ611" s="12"/>
      <c r="PA611" s="12"/>
      <c r="PB611" s="12"/>
      <c r="PC611" s="12"/>
      <c r="PD611" s="12"/>
      <c r="PE611" s="12"/>
      <c r="PF611" s="12"/>
      <c r="PG611" s="12"/>
      <c r="PH611" s="12"/>
      <c r="PI611" s="12"/>
      <c r="PJ611" s="12"/>
      <c r="PK611" s="12"/>
      <c r="PL611" s="12"/>
      <c r="PM611" s="12"/>
      <c r="PN611" s="12"/>
      <c r="PO611" s="12"/>
      <c r="PP611" s="12"/>
      <c r="PQ611" s="12"/>
      <c r="PR611" s="12"/>
      <c r="PS611" s="12"/>
      <c r="PT611" s="12"/>
      <c r="PU611" s="12"/>
      <c r="PV611" s="12"/>
      <c r="PW611" s="12"/>
      <c r="PX611" s="12"/>
      <c r="PY611" s="12"/>
      <c r="PZ611" s="12"/>
      <c r="QA611" s="12"/>
      <c r="QB611" s="12"/>
      <c r="QC611" s="12"/>
      <c r="QD611" s="12"/>
      <c r="QE611" s="12"/>
      <c r="QF611" s="12"/>
      <c r="QG611" s="12"/>
      <c r="QH611" s="12"/>
      <c r="QI611" s="12"/>
      <c r="QJ611" s="12"/>
      <c r="QK611" s="12"/>
      <c r="QL611" s="12"/>
      <c r="QM611" s="12"/>
      <c r="QN611" s="12"/>
      <c r="QO611" s="12"/>
      <c r="QP611" s="12"/>
      <c r="QQ611" s="12"/>
      <c r="QR611" s="12"/>
      <c r="QS611" s="12"/>
      <c r="QT611" s="12"/>
      <c r="QU611" s="12"/>
      <c r="QV611" s="12"/>
      <c r="QW611" s="12"/>
      <c r="QX611" s="12"/>
      <c r="QY611" s="12"/>
      <c r="QZ611" s="12"/>
      <c r="RA611" s="12"/>
      <c r="RB611" s="12"/>
      <c r="RC611" s="12"/>
      <c r="RD611" s="12"/>
      <c r="RE611" s="12"/>
      <c r="RF611" s="12"/>
      <c r="RG611" s="12"/>
      <c r="RH611" s="12"/>
      <c r="RI611" s="12"/>
      <c r="RJ611" s="12"/>
      <c r="RK611" s="12"/>
      <c r="RL611" s="12"/>
      <c r="RM611" s="12"/>
      <c r="RN611" s="12"/>
      <c r="RO611" s="12"/>
      <c r="RP611" s="12"/>
      <c r="RQ611" s="12"/>
      <c r="RR611" s="12"/>
      <c r="RS611" s="12"/>
      <c r="RT611" s="12"/>
      <c r="RU611" s="12"/>
      <c r="RV611" s="12"/>
      <c r="RW611" s="12"/>
      <c r="RX611" s="12"/>
      <c r="RY611" s="12"/>
      <c r="RZ611" s="12"/>
      <c r="SA611" s="12"/>
      <c r="SB611" s="12"/>
      <c r="SC611" s="12"/>
      <c r="SD611" s="12"/>
      <c r="SE611" s="12"/>
      <c r="SF611" s="12"/>
      <c r="SG611" s="12"/>
      <c r="SH611" s="12"/>
      <c r="SI611" s="12"/>
      <c r="SJ611" s="12"/>
      <c r="SK611" s="12"/>
      <c r="SL611" s="12"/>
      <c r="SM611" s="12"/>
      <c r="SN611" s="12"/>
      <c r="SO611" s="12"/>
      <c r="SP611" s="12"/>
      <c r="SQ611" s="12"/>
      <c r="SR611" s="12"/>
      <c r="SS611" s="12"/>
      <c r="ST611" s="12"/>
      <c r="SU611" s="12"/>
      <c r="SV611" s="12"/>
      <c r="SW611" s="12"/>
      <c r="SX611" s="12"/>
      <c r="SY611" s="12"/>
      <c r="SZ611" s="12"/>
      <c r="TA611" s="12"/>
      <c r="TB611" s="12"/>
      <c r="TC611" s="12"/>
      <c r="TD611" s="12"/>
      <c r="TE611" s="12"/>
      <c r="TF611" s="12"/>
      <c r="TG611" s="12"/>
      <c r="TH611" s="12"/>
      <c r="TI611" s="12"/>
      <c r="TJ611" s="12"/>
      <c r="TK611" s="12"/>
      <c r="TL611" s="12"/>
      <c r="TM611" s="12"/>
      <c r="TN611" s="12"/>
      <c r="TO611" s="12"/>
      <c r="TP611" s="12"/>
      <c r="TQ611" s="12"/>
      <c r="TR611" s="12"/>
      <c r="TS611" s="12"/>
      <c r="TT611" s="12"/>
      <c r="TU611" s="12"/>
      <c r="TV611" s="12"/>
      <c r="TW611" s="12"/>
      <c r="TX611" s="12"/>
      <c r="TY611" s="12"/>
      <c r="TZ611" s="12"/>
      <c r="UA611" s="12"/>
      <c r="UB611" s="12"/>
      <c r="UC611" s="12"/>
      <c r="UD611" s="12"/>
      <c r="UE611" s="12"/>
      <c r="UF611" s="12"/>
      <c r="UG611" s="12"/>
      <c r="UH611" s="12"/>
      <c r="UI611" s="12"/>
      <c r="UJ611" s="12"/>
      <c r="UK611" s="12"/>
      <c r="UL611" s="12"/>
      <c r="UM611" s="12"/>
      <c r="UN611" s="12"/>
      <c r="UO611" s="12"/>
      <c r="UP611" s="12"/>
      <c r="UQ611" s="12"/>
      <c r="UR611" s="12"/>
      <c r="US611" s="12"/>
      <c r="UT611" s="12"/>
      <c r="UU611" s="12"/>
      <c r="UV611" s="12"/>
      <c r="UW611" s="12"/>
      <c r="UX611" s="12"/>
      <c r="UY611" s="12"/>
      <c r="UZ611" s="12"/>
      <c r="VA611" s="12"/>
      <c r="VB611" s="12"/>
      <c r="VC611" s="12"/>
      <c r="VD611" s="12"/>
      <c r="VE611" s="12"/>
      <c r="VF611" s="12"/>
      <c r="VG611" s="12"/>
      <c r="VH611" s="12"/>
      <c r="VI611" s="12"/>
      <c r="VJ611" s="12"/>
      <c r="VK611" s="12"/>
      <c r="VL611" s="12"/>
      <c r="VM611" s="12"/>
      <c r="VN611" s="12"/>
      <c r="VO611" s="12"/>
      <c r="VP611" s="12"/>
      <c r="VQ611" s="12"/>
      <c r="VR611" s="12"/>
      <c r="VS611" s="12"/>
      <c r="VT611" s="12"/>
      <c r="VU611" s="12"/>
      <c r="VV611" s="12"/>
      <c r="VW611" s="12"/>
      <c r="VX611" s="12"/>
      <c r="VY611" s="12"/>
      <c r="VZ611" s="12"/>
      <c r="WA611" s="12"/>
      <c r="WB611" s="12"/>
      <c r="WC611" s="12"/>
      <c r="WD611" s="12"/>
      <c r="WE611" s="12"/>
      <c r="WF611" s="12"/>
      <c r="WG611" s="12"/>
      <c r="WH611" s="12"/>
      <c r="WI611" s="12"/>
      <c r="WJ611" s="12"/>
      <c r="WK611" s="12"/>
      <c r="WL611" s="12"/>
      <c r="WM611" s="12"/>
      <c r="WN611" s="12"/>
      <c r="WO611" s="12"/>
      <c r="WP611" s="12"/>
      <c r="WQ611" s="12"/>
      <c r="WR611" s="12"/>
      <c r="WS611" s="12"/>
      <c r="WT611" s="12"/>
      <c r="WU611" s="12"/>
      <c r="WV611" s="12"/>
      <c r="WW611" s="12"/>
      <c r="WX611" s="12"/>
      <c r="WY611" s="12"/>
      <c r="WZ611" s="12"/>
      <c r="XA611" s="12"/>
      <c r="XB611" s="12"/>
      <c r="XC611" s="12"/>
      <c r="XD611" s="12"/>
      <c r="XE611" s="12"/>
      <c r="XF611" s="12"/>
      <c r="XG611" s="12"/>
      <c r="XH611" s="12"/>
      <c r="XI611" s="12"/>
      <c r="XJ611" s="12"/>
      <c r="XK611" s="12"/>
      <c r="XL611" s="12"/>
      <c r="XM611" s="12"/>
      <c r="XN611" s="12"/>
      <c r="XO611" s="12"/>
      <c r="XP611" s="12"/>
      <c r="XQ611" s="12"/>
      <c r="XR611" s="12"/>
      <c r="XS611" s="12"/>
      <c r="XT611" s="12"/>
      <c r="XU611" s="12"/>
      <c r="XV611" s="12"/>
      <c r="XW611" s="12"/>
      <c r="XX611" s="12"/>
      <c r="XY611" s="12"/>
      <c r="XZ611" s="12"/>
      <c r="YA611" s="12"/>
      <c r="YB611" s="12"/>
      <c r="YC611" s="12"/>
      <c r="YD611" s="12"/>
      <c r="YE611" s="12"/>
      <c r="YF611" s="12"/>
      <c r="YG611" s="12"/>
      <c r="YH611" s="12"/>
      <c r="YI611" s="12"/>
      <c r="YJ611" s="12"/>
      <c r="YK611" s="12"/>
      <c r="YL611" s="12"/>
      <c r="YM611" s="12"/>
      <c r="YN611" s="12"/>
      <c r="YO611" s="12"/>
      <c r="YP611" s="12"/>
      <c r="YQ611" s="12"/>
      <c r="YR611" s="12"/>
      <c r="YS611" s="12"/>
      <c r="YT611" s="12"/>
      <c r="YU611" s="12"/>
      <c r="YV611" s="12"/>
      <c r="YW611" s="12"/>
      <c r="YX611" s="12"/>
      <c r="YY611" s="12"/>
      <c r="YZ611" s="12"/>
      <c r="ZA611" s="12"/>
      <c r="ZB611" s="12"/>
      <c r="ZC611" s="12"/>
      <c r="ZD611" s="12"/>
      <c r="ZE611" s="12"/>
      <c r="ZF611" s="12"/>
      <c r="ZG611" s="12"/>
      <c r="ZH611" s="12"/>
      <c r="ZI611" s="12"/>
      <c r="ZJ611" s="12"/>
      <c r="ZK611" s="12"/>
      <c r="ZL611" s="12"/>
      <c r="ZM611" s="12"/>
      <c r="ZN611" s="12"/>
      <c r="ZO611" s="12"/>
      <c r="ZP611" s="12"/>
      <c r="ZQ611" s="12"/>
      <c r="ZR611" s="12"/>
      <c r="ZS611" s="12"/>
      <c r="ZT611" s="12"/>
      <c r="ZU611" s="12"/>
      <c r="ZV611" s="12"/>
      <c r="ZW611" s="12"/>
      <c r="ZX611" s="12"/>
      <c r="ZY611" s="12"/>
      <c r="ZZ611" s="12"/>
      <c r="AAA611" s="12"/>
      <c r="AAB611" s="12"/>
      <c r="AAC611" s="12"/>
      <c r="AAD611" s="12"/>
      <c r="AAE611" s="12"/>
      <c r="AAF611" s="12"/>
      <c r="AAG611" s="12"/>
      <c r="AAH611" s="12"/>
      <c r="AAI611" s="12"/>
      <c r="AAJ611" s="12"/>
      <c r="AAK611" s="12"/>
      <c r="AAL611" s="12"/>
      <c r="AAM611" s="12"/>
      <c r="AAN611" s="12"/>
      <c r="AAO611" s="12"/>
      <c r="AAP611" s="12"/>
      <c r="AAQ611" s="12"/>
      <c r="AAR611" s="12"/>
      <c r="AAS611" s="12"/>
      <c r="AAT611" s="12"/>
      <c r="AAU611" s="12"/>
      <c r="AAV611" s="12"/>
      <c r="AAW611" s="12"/>
      <c r="AAX611" s="12"/>
      <c r="AAY611" s="12"/>
      <c r="AAZ611" s="12"/>
      <c r="ABA611" s="12"/>
      <c r="ABB611" s="12"/>
      <c r="ABC611" s="12"/>
      <c r="ABD611" s="12"/>
      <c r="ABE611" s="12"/>
      <c r="ABF611" s="12"/>
      <c r="ABG611" s="12"/>
      <c r="ABH611" s="12"/>
      <c r="ABI611" s="12"/>
      <c r="ABJ611" s="12"/>
      <c r="ABK611" s="12"/>
      <c r="ABL611" s="12"/>
      <c r="ABM611" s="12"/>
      <c r="ABN611" s="12"/>
      <c r="ABO611" s="12"/>
      <c r="ABP611" s="12"/>
      <c r="ABQ611" s="12"/>
      <c r="ABR611" s="12"/>
      <c r="ABS611" s="12"/>
      <c r="ABT611" s="12"/>
      <c r="ABU611" s="12"/>
      <c r="ABV611" s="12"/>
      <c r="ABW611" s="12"/>
      <c r="ABX611" s="12"/>
      <c r="ABY611" s="12"/>
      <c r="ABZ611" s="12"/>
      <c r="ACA611" s="12"/>
      <c r="ACB611" s="12"/>
      <c r="ACC611" s="12"/>
      <c r="ACD611" s="12"/>
      <c r="ACE611" s="12"/>
      <c r="ACF611" s="12"/>
      <c r="ACG611" s="12"/>
      <c r="ACH611" s="12"/>
      <c r="ACI611" s="12"/>
      <c r="ACJ611" s="12"/>
      <c r="ACK611" s="12"/>
      <c r="ACL611" s="12"/>
      <c r="ACM611" s="12"/>
      <c r="ACN611" s="12"/>
      <c r="ACO611" s="12"/>
      <c r="ACP611" s="12"/>
      <c r="ACQ611" s="12"/>
      <c r="ACR611" s="12"/>
      <c r="ACS611" s="12"/>
      <c r="ACT611" s="12"/>
      <c r="ACU611" s="12"/>
      <c r="ACV611" s="12"/>
      <c r="ACW611" s="12"/>
      <c r="ACX611" s="12"/>
      <c r="ACY611" s="12"/>
      <c r="ACZ611" s="12"/>
      <c r="ADA611" s="12"/>
      <c r="ADB611" s="12"/>
      <c r="ADC611" s="12"/>
      <c r="ADD611" s="12"/>
      <c r="ADE611" s="12"/>
      <c r="ADF611" s="12"/>
      <c r="ADG611" s="12"/>
      <c r="ADH611" s="12"/>
      <c r="ADI611" s="12"/>
      <c r="ADJ611" s="12"/>
      <c r="ADK611" s="12"/>
      <c r="ADL611" s="12"/>
      <c r="ADM611" s="12"/>
      <c r="ADN611" s="12"/>
      <c r="ADO611" s="12"/>
      <c r="ADP611" s="12"/>
      <c r="ADQ611" s="12"/>
      <c r="ADR611" s="12"/>
      <c r="ADS611" s="12"/>
      <c r="ADT611" s="12"/>
      <c r="ADU611" s="12"/>
      <c r="ADV611" s="12"/>
      <c r="ADW611" s="12"/>
      <c r="ADX611" s="12"/>
      <c r="ADY611" s="12"/>
      <c r="ADZ611" s="12"/>
    </row>
    <row r="612" spans="1:806" x14ac:dyDescent="0.25">
      <c r="A612" s="14" t="s">
        <v>512</v>
      </c>
      <c r="B612" s="19">
        <v>43835</v>
      </c>
      <c r="C612" s="8" t="str">
        <f>HYPERLINK("https://www.youtube.com/watch?v=6fRE4Nf52Q8","Milling White Oak Timber in New England (EP63)")</f>
        <v>Milling White Oak Timber in New England (EP63)</v>
      </c>
      <c r="D612" s="4" t="s">
        <v>866</v>
      </c>
    </row>
    <row r="613" spans="1:806" x14ac:dyDescent="0.25">
      <c r="D613" s="4" t="s">
        <v>867</v>
      </c>
    </row>
    <row r="614" spans="1:806" x14ac:dyDescent="0.25">
      <c r="D614" s="4" t="s">
        <v>513</v>
      </c>
    </row>
    <row r="615" spans="1:806" x14ac:dyDescent="0.25">
      <c r="D615" s="4" t="s">
        <v>868</v>
      </c>
    </row>
    <row r="616" spans="1:806" x14ac:dyDescent="0.25">
      <c r="D616" s="8" t="str">
        <f>HYPERLINK("https://www.nytimes.com/2000/06/11/nyregion/loggers-look-at-a-tree-and-see-a-boat.html","New England Naval Timbers")</f>
        <v>New England Naval Timbers</v>
      </c>
    </row>
    <row r="617" spans="1:806" x14ac:dyDescent="0.25">
      <c r="D617" s="4" t="s">
        <v>514</v>
      </c>
    </row>
    <row r="618" spans="1:806" x14ac:dyDescent="0.25">
      <c r="D618" s="4" t="s">
        <v>515</v>
      </c>
    </row>
    <row r="619" spans="1:806" x14ac:dyDescent="0.25">
      <c r="D619" s="4" t="s">
        <v>869</v>
      </c>
    </row>
    <row r="620" spans="1:806" x14ac:dyDescent="0.25">
      <c r="D620" s="4" t="s">
        <v>517</v>
      </c>
    </row>
    <row r="621" spans="1:806" x14ac:dyDescent="0.25">
      <c r="D621" s="4" t="s">
        <v>516</v>
      </c>
    </row>
    <row r="622" spans="1:806" x14ac:dyDescent="0.25">
      <c r="D622" s="4" t="s">
        <v>518</v>
      </c>
    </row>
    <row r="623" spans="1:806" x14ac:dyDescent="0.25">
      <c r="D623" s="4" t="s">
        <v>519</v>
      </c>
    </row>
    <row r="624" spans="1:806" x14ac:dyDescent="0.25">
      <c r="D624" s="4" t="s">
        <v>520</v>
      </c>
    </row>
    <row r="625" spans="1:806" x14ac:dyDescent="0.25">
      <c r="D625" s="4" t="s">
        <v>521</v>
      </c>
    </row>
    <row r="626" spans="1:806" x14ac:dyDescent="0.25">
      <c r="D626" s="4" t="s">
        <v>522</v>
      </c>
    </row>
    <row r="627" spans="1:806" x14ac:dyDescent="0.25">
      <c r="D627" s="4" t="s">
        <v>870</v>
      </c>
    </row>
    <row r="628" spans="1:806" x14ac:dyDescent="0.25">
      <c r="D628" s="4" t="s">
        <v>523</v>
      </c>
    </row>
    <row r="629" spans="1:806" s="1" customFormat="1" x14ac:dyDescent="0.25">
      <c r="A629" s="7"/>
      <c r="B629" s="20"/>
      <c r="C629" s="5"/>
      <c r="D629" s="5" t="s">
        <v>528</v>
      </c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  <c r="GE629" s="12"/>
      <c r="GF629" s="12"/>
      <c r="GG629" s="12"/>
      <c r="GH629" s="12"/>
      <c r="GI629" s="12"/>
      <c r="GJ629" s="12"/>
      <c r="GK629" s="12"/>
      <c r="GL629" s="12"/>
      <c r="GM629" s="12"/>
      <c r="GN629" s="12"/>
      <c r="GO629" s="12"/>
      <c r="GP629" s="12"/>
      <c r="GQ629" s="12"/>
      <c r="GR629" s="12"/>
      <c r="GS629" s="12"/>
      <c r="GT629" s="12"/>
      <c r="GU629" s="12"/>
      <c r="GV629" s="12"/>
      <c r="GW629" s="12"/>
      <c r="GX629" s="12"/>
      <c r="GY629" s="12"/>
      <c r="GZ629" s="12"/>
      <c r="HA629" s="12"/>
      <c r="HB629" s="12"/>
      <c r="HC629" s="12"/>
      <c r="HD629" s="12"/>
      <c r="HE629" s="12"/>
      <c r="HF629" s="12"/>
      <c r="HG629" s="12"/>
      <c r="HH629" s="12"/>
      <c r="HI629" s="12"/>
      <c r="HJ629" s="12"/>
      <c r="HK629" s="12"/>
      <c r="HL629" s="12"/>
      <c r="HM629" s="12"/>
      <c r="HN629" s="12"/>
      <c r="HO629" s="12"/>
      <c r="HP629" s="12"/>
      <c r="HQ629" s="12"/>
      <c r="HR629" s="12"/>
      <c r="HS629" s="12"/>
      <c r="HT629" s="12"/>
      <c r="HU629" s="12"/>
      <c r="HV629" s="12"/>
      <c r="HW629" s="12"/>
      <c r="HX629" s="12"/>
      <c r="HY629" s="12"/>
      <c r="HZ629" s="12"/>
      <c r="IA629" s="12"/>
      <c r="IB629" s="12"/>
      <c r="IC629" s="12"/>
      <c r="ID629" s="12"/>
      <c r="IE629" s="12"/>
      <c r="IF629" s="12"/>
      <c r="IG629" s="12"/>
      <c r="IH629" s="12"/>
      <c r="II629" s="12"/>
      <c r="IJ629" s="12"/>
      <c r="IK629" s="12"/>
      <c r="IL629" s="12"/>
      <c r="IM629" s="12"/>
      <c r="IN629" s="12"/>
      <c r="IO629" s="12"/>
      <c r="IP629" s="12"/>
      <c r="IQ629" s="12"/>
      <c r="IR629" s="12"/>
      <c r="IS629" s="12"/>
      <c r="IT629" s="12"/>
      <c r="IU629" s="12"/>
      <c r="IV629" s="12"/>
      <c r="IW629" s="12"/>
      <c r="IX629" s="12"/>
      <c r="IY629" s="12"/>
      <c r="IZ629" s="12"/>
      <c r="JA629" s="12"/>
      <c r="JB629" s="12"/>
      <c r="JC629" s="12"/>
      <c r="JD629" s="12"/>
      <c r="JE629" s="12"/>
      <c r="JF629" s="12"/>
      <c r="JG629" s="12"/>
      <c r="JH629" s="12"/>
      <c r="JI629" s="12"/>
      <c r="JJ629" s="12"/>
      <c r="JK629" s="12"/>
      <c r="JL629" s="12"/>
      <c r="JM629" s="12"/>
      <c r="JN629" s="12"/>
      <c r="JO629" s="12"/>
      <c r="JP629" s="12"/>
      <c r="JQ629" s="12"/>
      <c r="JR629" s="12"/>
      <c r="JS629" s="12"/>
      <c r="JT629" s="12"/>
      <c r="JU629" s="12"/>
      <c r="JV629" s="12"/>
      <c r="JW629" s="12"/>
      <c r="JX629" s="12"/>
      <c r="JY629" s="12"/>
      <c r="JZ629" s="12"/>
      <c r="KA629" s="12"/>
      <c r="KB629" s="12"/>
      <c r="KC629" s="12"/>
      <c r="KD629" s="12"/>
      <c r="KE629" s="12"/>
      <c r="KF629" s="12"/>
      <c r="KG629" s="12"/>
      <c r="KH629" s="12"/>
      <c r="KI629" s="12"/>
      <c r="KJ629" s="12"/>
      <c r="KK629" s="12"/>
      <c r="KL629" s="12"/>
      <c r="KM629" s="12"/>
      <c r="KN629" s="12"/>
      <c r="KO629" s="12"/>
      <c r="KP629" s="12"/>
      <c r="KQ629" s="12"/>
      <c r="KR629" s="12"/>
      <c r="KS629" s="12"/>
      <c r="KT629" s="12"/>
      <c r="KU629" s="12"/>
      <c r="KV629" s="12"/>
      <c r="KW629" s="12"/>
      <c r="KX629" s="12"/>
      <c r="KY629" s="12"/>
      <c r="KZ629" s="12"/>
      <c r="LA629" s="12"/>
      <c r="LB629" s="12"/>
      <c r="LC629" s="12"/>
      <c r="LD629" s="12"/>
      <c r="LE629" s="12"/>
      <c r="LF629" s="12"/>
      <c r="LG629" s="12"/>
      <c r="LH629" s="12"/>
      <c r="LI629" s="12"/>
      <c r="LJ629" s="12"/>
      <c r="LK629" s="12"/>
      <c r="LL629" s="12"/>
      <c r="LM629" s="12"/>
      <c r="LN629" s="12"/>
      <c r="LO629" s="12"/>
      <c r="LP629" s="12"/>
      <c r="LQ629" s="12"/>
      <c r="LR629" s="12"/>
      <c r="LS629" s="12"/>
      <c r="LT629" s="12"/>
      <c r="LU629" s="12"/>
      <c r="LV629" s="12"/>
      <c r="LW629" s="12"/>
      <c r="LX629" s="12"/>
      <c r="LY629" s="12"/>
      <c r="LZ629" s="12"/>
      <c r="MA629" s="12"/>
      <c r="MB629" s="12"/>
      <c r="MC629" s="12"/>
      <c r="MD629" s="12"/>
      <c r="ME629" s="12"/>
      <c r="MF629" s="12"/>
      <c r="MG629" s="12"/>
      <c r="MH629" s="12"/>
      <c r="MI629" s="12"/>
      <c r="MJ629" s="12"/>
      <c r="MK629" s="12"/>
      <c r="ML629" s="12"/>
      <c r="MM629" s="12"/>
      <c r="MN629" s="12"/>
      <c r="MO629" s="12"/>
      <c r="MP629" s="12"/>
      <c r="MQ629" s="12"/>
      <c r="MR629" s="12"/>
      <c r="MS629" s="12"/>
      <c r="MT629" s="12"/>
      <c r="MU629" s="12"/>
      <c r="MV629" s="12"/>
      <c r="MW629" s="12"/>
      <c r="MX629" s="12"/>
      <c r="MY629" s="12"/>
      <c r="MZ629" s="12"/>
      <c r="NA629" s="12"/>
      <c r="NB629" s="12"/>
      <c r="NC629" s="12"/>
      <c r="ND629" s="12"/>
      <c r="NE629" s="12"/>
      <c r="NF629" s="12"/>
      <c r="NG629" s="12"/>
      <c r="NH629" s="12"/>
      <c r="NI629" s="12"/>
      <c r="NJ629" s="12"/>
      <c r="NK629" s="12"/>
      <c r="NL629" s="12"/>
      <c r="NM629" s="12"/>
      <c r="NN629" s="12"/>
      <c r="NO629" s="12"/>
      <c r="NP629" s="12"/>
      <c r="NQ629" s="12"/>
      <c r="NR629" s="12"/>
      <c r="NS629" s="12"/>
      <c r="NT629" s="12"/>
      <c r="NU629" s="12"/>
      <c r="NV629" s="12"/>
      <c r="NW629" s="12"/>
      <c r="NX629" s="12"/>
      <c r="NY629" s="12"/>
      <c r="NZ629" s="12"/>
      <c r="OA629" s="12"/>
      <c r="OB629" s="12"/>
      <c r="OC629" s="12"/>
      <c r="OD629" s="12"/>
      <c r="OE629" s="12"/>
      <c r="OF629" s="12"/>
      <c r="OG629" s="12"/>
      <c r="OH629" s="12"/>
      <c r="OI629" s="12"/>
      <c r="OJ629" s="12"/>
      <c r="OK629" s="12"/>
      <c r="OL629" s="12"/>
      <c r="OM629" s="12"/>
      <c r="ON629" s="12"/>
      <c r="OO629" s="12"/>
      <c r="OP629" s="12"/>
      <c r="OQ629" s="12"/>
      <c r="OR629" s="12"/>
      <c r="OS629" s="12"/>
      <c r="OT629" s="12"/>
      <c r="OU629" s="12"/>
      <c r="OV629" s="12"/>
      <c r="OW629" s="12"/>
      <c r="OX629" s="12"/>
      <c r="OY629" s="12"/>
      <c r="OZ629" s="12"/>
      <c r="PA629" s="12"/>
      <c r="PB629" s="12"/>
      <c r="PC629" s="12"/>
      <c r="PD629" s="12"/>
      <c r="PE629" s="12"/>
      <c r="PF629" s="12"/>
      <c r="PG629" s="12"/>
      <c r="PH629" s="12"/>
      <c r="PI629" s="12"/>
      <c r="PJ629" s="12"/>
      <c r="PK629" s="12"/>
      <c r="PL629" s="12"/>
      <c r="PM629" s="12"/>
      <c r="PN629" s="12"/>
      <c r="PO629" s="12"/>
      <c r="PP629" s="12"/>
      <c r="PQ629" s="12"/>
      <c r="PR629" s="12"/>
      <c r="PS629" s="12"/>
      <c r="PT629" s="12"/>
      <c r="PU629" s="12"/>
      <c r="PV629" s="12"/>
      <c r="PW629" s="12"/>
      <c r="PX629" s="12"/>
      <c r="PY629" s="12"/>
      <c r="PZ629" s="12"/>
      <c r="QA629" s="12"/>
      <c r="QB629" s="12"/>
      <c r="QC629" s="12"/>
      <c r="QD629" s="12"/>
      <c r="QE629" s="12"/>
      <c r="QF629" s="12"/>
      <c r="QG629" s="12"/>
      <c r="QH629" s="12"/>
      <c r="QI629" s="12"/>
      <c r="QJ629" s="12"/>
      <c r="QK629" s="12"/>
      <c r="QL629" s="12"/>
      <c r="QM629" s="12"/>
      <c r="QN629" s="12"/>
      <c r="QO629" s="12"/>
      <c r="QP629" s="12"/>
      <c r="QQ629" s="12"/>
      <c r="QR629" s="12"/>
      <c r="QS629" s="12"/>
      <c r="QT629" s="12"/>
      <c r="QU629" s="12"/>
      <c r="QV629" s="12"/>
      <c r="QW629" s="12"/>
      <c r="QX629" s="12"/>
      <c r="QY629" s="12"/>
      <c r="QZ629" s="12"/>
      <c r="RA629" s="12"/>
      <c r="RB629" s="12"/>
      <c r="RC629" s="12"/>
      <c r="RD629" s="12"/>
      <c r="RE629" s="12"/>
      <c r="RF629" s="12"/>
      <c r="RG629" s="12"/>
      <c r="RH629" s="12"/>
      <c r="RI629" s="12"/>
      <c r="RJ629" s="12"/>
      <c r="RK629" s="12"/>
      <c r="RL629" s="12"/>
      <c r="RM629" s="12"/>
      <c r="RN629" s="12"/>
      <c r="RO629" s="12"/>
      <c r="RP629" s="12"/>
      <c r="RQ629" s="12"/>
      <c r="RR629" s="12"/>
      <c r="RS629" s="12"/>
      <c r="RT629" s="12"/>
      <c r="RU629" s="12"/>
      <c r="RV629" s="12"/>
      <c r="RW629" s="12"/>
      <c r="RX629" s="12"/>
      <c r="RY629" s="12"/>
      <c r="RZ629" s="12"/>
      <c r="SA629" s="12"/>
      <c r="SB629" s="12"/>
      <c r="SC629" s="12"/>
      <c r="SD629" s="12"/>
      <c r="SE629" s="12"/>
      <c r="SF629" s="12"/>
      <c r="SG629" s="12"/>
      <c r="SH629" s="12"/>
      <c r="SI629" s="12"/>
      <c r="SJ629" s="12"/>
      <c r="SK629" s="12"/>
      <c r="SL629" s="12"/>
      <c r="SM629" s="12"/>
      <c r="SN629" s="12"/>
      <c r="SO629" s="12"/>
      <c r="SP629" s="12"/>
      <c r="SQ629" s="12"/>
      <c r="SR629" s="12"/>
      <c r="SS629" s="12"/>
      <c r="ST629" s="12"/>
      <c r="SU629" s="12"/>
      <c r="SV629" s="12"/>
      <c r="SW629" s="12"/>
      <c r="SX629" s="12"/>
      <c r="SY629" s="12"/>
      <c r="SZ629" s="12"/>
      <c r="TA629" s="12"/>
      <c r="TB629" s="12"/>
      <c r="TC629" s="12"/>
      <c r="TD629" s="12"/>
      <c r="TE629" s="12"/>
      <c r="TF629" s="12"/>
      <c r="TG629" s="12"/>
      <c r="TH629" s="12"/>
      <c r="TI629" s="12"/>
      <c r="TJ629" s="12"/>
      <c r="TK629" s="12"/>
      <c r="TL629" s="12"/>
      <c r="TM629" s="12"/>
      <c r="TN629" s="12"/>
      <c r="TO629" s="12"/>
      <c r="TP629" s="12"/>
      <c r="TQ629" s="12"/>
      <c r="TR629" s="12"/>
      <c r="TS629" s="12"/>
      <c r="TT629" s="12"/>
      <c r="TU629" s="12"/>
      <c r="TV629" s="12"/>
      <c r="TW629" s="12"/>
      <c r="TX629" s="12"/>
      <c r="TY629" s="12"/>
      <c r="TZ629" s="12"/>
      <c r="UA629" s="12"/>
      <c r="UB629" s="12"/>
      <c r="UC629" s="12"/>
      <c r="UD629" s="12"/>
      <c r="UE629" s="12"/>
      <c r="UF629" s="12"/>
      <c r="UG629" s="12"/>
      <c r="UH629" s="12"/>
      <c r="UI629" s="12"/>
      <c r="UJ629" s="12"/>
      <c r="UK629" s="12"/>
      <c r="UL629" s="12"/>
      <c r="UM629" s="12"/>
      <c r="UN629" s="12"/>
      <c r="UO629" s="12"/>
      <c r="UP629" s="12"/>
      <c r="UQ629" s="12"/>
      <c r="UR629" s="12"/>
      <c r="US629" s="12"/>
      <c r="UT629" s="12"/>
      <c r="UU629" s="12"/>
      <c r="UV629" s="12"/>
      <c r="UW629" s="12"/>
      <c r="UX629" s="12"/>
      <c r="UY629" s="12"/>
      <c r="UZ629" s="12"/>
      <c r="VA629" s="12"/>
      <c r="VB629" s="12"/>
      <c r="VC629" s="12"/>
      <c r="VD629" s="12"/>
      <c r="VE629" s="12"/>
      <c r="VF629" s="12"/>
      <c r="VG629" s="12"/>
      <c r="VH629" s="12"/>
      <c r="VI629" s="12"/>
      <c r="VJ629" s="12"/>
      <c r="VK629" s="12"/>
      <c r="VL629" s="12"/>
      <c r="VM629" s="12"/>
      <c r="VN629" s="12"/>
      <c r="VO629" s="12"/>
      <c r="VP629" s="12"/>
      <c r="VQ629" s="12"/>
      <c r="VR629" s="12"/>
      <c r="VS629" s="12"/>
      <c r="VT629" s="12"/>
      <c r="VU629" s="12"/>
      <c r="VV629" s="12"/>
      <c r="VW629" s="12"/>
      <c r="VX629" s="12"/>
      <c r="VY629" s="12"/>
      <c r="VZ629" s="12"/>
      <c r="WA629" s="12"/>
      <c r="WB629" s="12"/>
      <c r="WC629" s="12"/>
      <c r="WD629" s="12"/>
      <c r="WE629" s="12"/>
      <c r="WF629" s="12"/>
      <c r="WG629" s="12"/>
      <c r="WH629" s="12"/>
      <c r="WI629" s="12"/>
      <c r="WJ629" s="12"/>
      <c r="WK629" s="12"/>
      <c r="WL629" s="12"/>
      <c r="WM629" s="12"/>
      <c r="WN629" s="12"/>
      <c r="WO629" s="12"/>
      <c r="WP629" s="12"/>
      <c r="WQ629" s="12"/>
      <c r="WR629" s="12"/>
      <c r="WS629" s="12"/>
      <c r="WT629" s="12"/>
      <c r="WU629" s="12"/>
      <c r="WV629" s="12"/>
      <c r="WW629" s="12"/>
      <c r="WX629" s="12"/>
      <c r="WY629" s="12"/>
      <c r="WZ629" s="12"/>
      <c r="XA629" s="12"/>
      <c r="XB629" s="12"/>
      <c r="XC629" s="12"/>
      <c r="XD629" s="12"/>
      <c r="XE629" s="12"/>
      <c r="XF629" s="12"/>
      <c r="XG629" s="12"/>
      <c r="XH629" s="12"/>
      <c r="XI629" s="12"/>
      <c r="XJ629" s="12"/>
      <c r="XK629" s="12"/>
      <c r="XL629" s="12"/>
      <c r="XM629" s="12"/>
      <c r="XN629" s="12"/>
      <c r="XO629" s="12"/>
      <c r="XP629" s="12"/>
      <c r="XQ629" s="12"/>
      <c r="XR629" s="12"/>
      <c r="XS629" s="12"/>
      <c r="XT629" s="12"/>
      <c r="XU629" s="12"/>
      <c r="XV629" s="12"/>
      <c r="XW629" s="12"/>
      <c r="XX629" s="12"/>
      <c r="XY629" s="12"/>
      <c r="XZ629" s="12"/>
      <c r="YA629" s="12"/>
      <c r="YB629" s="12"/>
      <c r="YC629" s="12"/>
      <c r="YD629" s="12"/>
      <c r="YE629" s="12"/>
      <c r="YF629" s="12"/>
      <c r="YG629" s="12"/>
      <c r="YH629" s="12"/>
      <c r="YI629" s="12"/>
      <c r="YJ629" s="12"/>
      <c r="YK629" s="12"/>
      <c r="YL629" s="12"/>
      <c r="YM629" s="12"/>
      <c r="YN629" s="12"/>
      <c r="YO629" s="12"/>
      <c r="YP629" s="12"/>
      <c r="YQ629" s="12"/>
      <c r="YR629" s="12"/>
      <c r="YS629" s="12"/>
      <c r="YT629" s="12"/>
      <c r="YU629" s="12"/>
      <c r="YV629" s="12"/>
      <c r="YW629" s="12"/>
      <c r="YX629" s="12"/>
      <c r="YY629" s="12"/>
      <c r="YZ629" s="12"/>
      <c r="ZA629" s="12"/>
      <c r="ZB629" s="12"/>
      <c r="ZC629" s="12"/>
      <c r="ZD629" s="12"/>
      <c r="ZE629" s="12"/>
      <c r="ZF629" s="12"/>
      <c r="ZG629" s="12"/>
      <c r="ZH629" s="12"/>
      <c r="ZI629" s="12"/>
      <c r="ZJ629" s="12"/>
      <c r="ZK629" s="12"/>
      <c r="ZL629" s="12"/>
      <c r="ZM629" s="12"/>
      <c r="ZN629" s="12"/>
      <c r="ZO629" s="12"/>
      <c r="ZP629" s="12"/>
      <c r="ZQ629" s="12"/>
      <c r="ZR629" s="12"/>
      <c r="ZS629" s="12"/>
      <c r="ZT629" s="12"/>
      <c r="ZU629" s="12"/>
      <c r="ZV629" s="12"/>
      <c r="ZW629" s="12"/>
      <c r="ZX629" s="12"/>
      <c r="ZY629" s="12"/>
      <c r="ZZ629" s="12"/>
      <c r="AAA629" s="12"/>
      <c r="AAB629" s="12"/>
      <c r="AAC629" s="12"/>
      <c r="AAD629" s="12"/>
      <c r="AAE629" s="12"/>
      <c r="AAF629" s="12"/>
      <c r="AAG629" s="12"/>
      <c r="AAH629" s="12"/>
      <c r="AAI629" s="12"/>
      <c r="AAJ629" s="12"/>
      <c r="AAK629" s="12"/>
      <c r="AAL629" s="12"/>
      <c r="AAM629" s="12"/>
      <c r="AAN629" s="12"/>
      <c r="AAO629" s="12"/>
      <c r="AAP629" s="12"/>
      <c r="AAQ629" s="12"/>
      <c r="AAR629" s="12"/>
      <c r="AAS629" s="12"/>
      <c r="AAT629" s="12"/>
      <c r="AAU629" s="12"/>
      <c r="AAV629" s="12"/>
      <c r="AAW629" s="12"/>
      <c r="AAX629" s="12"/>
      <c r="AAY629" s="12"/>
      <c r="AAZ629" s="12"/>
      <c r="ABA629" s="12"/>
      <c r="ABB629" s="12"/>
      <c r="ABC629" s="12"/>
      <c r="ABD629" s="12"/>
      <c r="ABE629" s="12"/>
      <c r="ABF629" s="12"/>
      <c r="ABG629" s="12"/>
      <c r="ABH629" s="12"/>
      <c r="ABI629" s="12"/>
      <c r="ABJ629" s="12"/>
      <c r="ABK629" s="12"/>
      <c r="ABL629" s="12"/>
      <c r="ABM629" s="12"/>
      <c r="ABN629" s="12"/>
      <c r="ABO629" s="12"/>
      <c r="ABP629" s="12"/>
      <c r="ABQ629" s="12"/>
      <c r="ABR629" s="12"/>
      <c r="ABS629" s="12"/>
      <c r="ABT629" s="12"/>
      <c r="ABU629" s="12"/>
      <c r="ABV629" s="12"/>
      <c r="ABW629" s="12"/>
      <c r="ABX629" s="12"/>
      <c r="ABY629" s="12"/>
      <c r="ABZ629" s="12"/>
      <c r="ACA629" s="12"/>
      <c r="ACB629" s="12"/>
      <c r="ACC629" s="12"/>
      <c r="ACD629" s="12"/>
      <c r="ACE629" s="12"/>
      <c r="ACF629" s="12"/>
      <c r="ACG629" s="12"/>
      <c r="ACH629" s="12"/>
      <c r="ACI629" s="12"/>
      <c r="ACJ629" s="12"/>
      <c r="ACK629" s="12"/>
      <c r="ACL629" s="12"/>
      <c r="ACM629" s="12"/>
      <c r="ACN629" s="12"/>
      <c r="ACO629" s="12"/>
      <c r="ACP629" s="12"/>
      <c r="ACQ629" s="12"/>
      <c r="ACR629" s="12"/>
      <c r="ACS629" s="12"/>
      <c r="ACT629" s="12"/>
      <c r="ACU629" s="12"/>
      <c r="ACV629" s="12"/>
      <c r="ACW629" s="12"/>
      <c r="ACX629" s="12"/>
      <c r="ACY629" s="12"/>
      <c r="ACZ629" s="12"/>
      <c r="ADA629" s="12"/>
      <c r="ADB629" s="12"/>
      <c r="ADC629" s="12"/>
      <c r="ADD629" s="12"/>
      <c r="ADE629" s="12"/>
      <c r="ADF629" s="12"/>
      <c r="ADG629" s="12"/>
      <c r="ADH629" s="12"/>
      <c r="ADI629" s="12"/>
      <c r="ADJ629" s="12"/>
      <c r="ADK629" s="12"/>
      <c r="ADL629" s="12"/>
      <c r="ADM629" s="12"/>
      <c r="ADN629" s="12"/>
      <c r="ADO629" s="12"/>
      <c r="ADP629" s="12"/>
      <c r="ADQ629" s="12"/>
      <c r="ADR629" s="12"/>
      <c r="ADS629" s="12"/>
      <c r="ADT629" s="12"/>
      <c r="ADU629" s="12"/>
      <c r="ADV629" s="12"/>
      <c r="ADW629" s="12"/>
      <c r="ADX629" s="12"/>
      <c r="ADY629" s="12"/>
      <c r="ADZ629" s="12"/>
    </row>
    <row r="630" spans="1:806" x14ac:dyDescent="0.25">
      <c r="A630" s="14" t="s">
        <v>524</v>
      </c>
      <c r="B630" s="19">
        <v>43848</v>
      </c>
      <c r="C630" s="8" t="str">
        <f>HYPERLINK("https://www.youtube.com/watch?v=dAQknZm5I7I","“TALLY HO’s first voyage?” - and other questions (EP64)")</f>
        <v>“TALLY HO’s first voyage?” - and other questions (EP64)</v>
      </c>
      <c r="D630" s="4" t="s">
        <v>527</v>
      </c>
    </row>
    <row r="631" spans="1:806" s="1" customFormat="1" x14ac:dyDescent="0.25">
      <c r="A631" s="7"/>
      <c r="B631" s="20"/>
      <c r="C631" s="5"/>
      <c r="D631" s="5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  <c r="FH631" s="12"/>
      <c r="FI631" s="12"/>
      <c r="FJ631" s="12"/>
      <c r="FK631" s="12"/>
      <c r="FL631" s="12"/>
      <c r="FM631" s="12"/>
      <c r="FN631" s="12"/>
      <c r="FO631" s="12"/>
      <c r="FP631" s="12"/>
      <c r="FQ631" s="12"/>
      <c r="FR631" s="12"/>
      <c r="FS631" s="12"/>
      <c r="FT631" s="12"/>
      <c r="FU631" s="12"/>
      <c r="FV631" s="12"/>
      <c r="FW631" s="12"/>
      <c r="FX631" s="12"/>
      <c r="FY631" s="12"/>
      <c r="FZ631" s="12"/>
      <c r="GA631" s="12"/>
      <c r="GB631" s="12"/>
      <c r="GC631" s="12"/>
      <c r="GD631" s="12"/>
      <c r="GE631" s="12"/>
      <c r="GF631" s="12"/>
      <c r="GG631" s="12"/>
      <c r="GH631" s="12"/>
      <c r="GI631" s="12"/>
      <c r="GJ631" s="12"/>
      <c r="GK631" s="12"/>
      <c r="GL631" s="12"/>
      <c r="GM631" s="12"/>
      <c r="GN631" s="12"/>
      <c r="GO631" s="12"/>
      <c r="GP631" s="12"/>
      <c r="GQ631" s="12"/>
      <c r="GR631" s="12"/>
      <c r="GS631" s="12"/>
      <c r="GT631" s="12"/>
      <c r="GU631" s="12"/>
      <c r="GV631" s="12"/>
      <c r="GW631" s="12"/>
      <c r="GX631" s="12"/>
      <c r="GY631" s="12"/>
      <c r="GZ631" s="12"/>
      <c r="HA631" s="12"/>
      <c r="HB631" s="12"/>
      <c r="HC631" s="12"/>
      <c r="HD631" s="12"/>
      <c r="HE631" s="12"/>
      <c r="HF631" s="12"/>
      <c r="HG631" s="12"/>
      <c r="HH631" s="12"/>
      <c r="HI631" s="12"/>
      <c r="HJ631" s="12"/>
      <c r="HK631" s="12"/>
      <c r="HL631" s="12"/>
      <c r="HM631" s="12"/>
      <c r="HN631" s="12"/>
      <c r="HO631" s="12"/>
      <c r="HP631" s="12"/>
      <c r="HQ631" s="12"/>
      <c r="HR631" s="12"/>
      <c r="HS631" s="12"/>
      <c r="HT631" s="12"/>
      <c r="HU631" s="12"/>
      <c r="HV631" s="12"/>
      <c r="HW631" s="12"/>
      <c r="HX631" s="12"/>
      <c r="HY631" s="12"/>
      <c r="HZ631" s="12"/>
      <c r="IA631" s="12"/>
      <c r="IB631" s="12"/>
      <c r="IC631" s="12"/>
      <c r="ID631" s="12"/>
      <c r="IE631" s="12"/>
      <c r="IF631" s="12"/>
      <c r="IG631" s="12"/>
      <c r="IH631" s="12"/>
      <c r="II631" s="12"/>
      <c r="IJ631" s="12"/>
      <c r="IK631" s="12"/>
      <c r="IL631" s="12"/>
      <c r="IM631" s="12"/>
      <c r="IN631" s="12"/>
      <c r="IO631" s="12"/>
      <c r="IP631" s="12"/>
      <c r="IQ631" s="12"/>
      <c r="IR631" s="12"/>
      <c r="IS631" s="12"/>
      <c r="IT631" s="12"/>
      <c r="IU631" s="12"/>
      <c r="IV631" s="12"/>
      <c r="IW631" s="12"/>
      <c r="IX631" s="12"/>
      <c r="IY631" s="12"/>
      <c r="IZ631" s="12"/>
      <c r="JA631" s="12"/>
      <c r="JB631" s="12"/>
      <c r="JC631" s="12"/>
      <c r="JD631" s="12"/>
      <c r="JE631" s="12"/>
      <c r="JF631" s="12"/>
      <c r="JG631" s="12"/>
      <c r="JH631" s="12"/>
      <c r="JI631" s="12"/>
      <c r="JJ631" s="12"/>
      <c r="JK631" s="12"/>
      <c r="JL631" s="12"/>
      <c r="JM631" s="12"/>
      <c r="JN631" s="12"/>
      <c r="JO631" s="12"/>
      <c r="JP631" s="12"/>
      <c r="JQ631" s="12"/>
      <c r="JR631" s="12"/>
      <c r="JS631" s="12"/>
      <c r="JT631" s="12"/>
      <c r="JU631" s="12"/>
      <c r="JV631" s="12"/>
      <c r="JW631" s="12"/>
      <c r="JX631" s="12"/>
      <c r="JY631" s="12"/>
      <c r="JZ631" s="12"/>
      <c r="KA631" s="12"/>
      <c r="KB631" s="12"/>
      <c r="KC631" s="12"/>
      <c r="KD631" s="12"/>
      <c r="KE631" s="12"/>
      <c r="KF631" s="12"/>
      <c r="KG631" s="12"/>
      <c r="KH631" s="12"/>
      <c r="KI631" s="12"/>
      <c r="KJ631" s="12"/>
      <c r="KK631" s="12"/>
      <c r="KL631" s="12"/>
      <c r="KM631" s="12"/>
      <c r="KN631" s="12"/>
      <c r="KO631" s="12"/>
      <c r="KP631" s="12"/>
      <c r="KQ631" s="12"/>
      <c r="KR631" s="12"/>
      <c r="KS631" s="12"/>
      <c r="KT631" s="12"/>
      <c r="KU631" s="12"/>
      <c r="KV631" s="12"/>
      <c r="KW631" s="12"/>
      <c r="KX631" s="12"/>
      <c r="KY631" s="12"/>
      <c r="KZ631" s="12"/>
      <c r="LA631" s="12"/>
      <c r="LB631" s="12"/>
      <c r="LC631" s="12"/>
      <c r="LD631" s="12"/>
      <c r="LE631" s="12"/>
      <c r="LF631" s="12"/>
      <c r="LG631" s="12"/>
      <c r="LH631" s="12"/>
      <c r="LI631" s="12"/>
      <c r="LJ631" s="12"/>
      <c r="LK631" s="12"/>
      <c r="LL631" s="12"/>
      <c r="LM631" s="12"/>
      <c r="LN631" s="12"/>
      <c r="LO631" s="12"/>
      <c r="LP631" s="12"/>
      <c r="LQ631" s="12"/>
      <c r="LR631" s="12"/>
      <c r="LS631" s="12"/>
      <c r="LT631" s="12"/>
      <c r="LU631" s="12"/>
      <c r="LV631" s="12"/>
      <c r="LW631" s="12"/>
      <c r="LX631" s="12"/>
      <c r="LY631" s="12"/>
      <c r="LZ631" s="12"/>
      <c r="MA631" s="12"/>
      <c r="MB631" s="12"/>
      <c r="MC631" s="12"/>
      <c r="MD631" s="12"/>
      <c r="ME631" s="12"/>
      <c r="MF631" s="12"/>
      <c r="MG631" s="12"/>
      <c r="MH631" s="12"/>
      <c r="MI631" s="12"/>
      <c r="MJ631" s="12"/>
      <c r="MK631" s="12"/>
      <c r="ML631" s="12"/>
      <c r="MM631" s="12"/>
      <c r="MN631" s="12"/>
      <c r="MO631" s="12"/>
      <c r="MP631" s="12"/>
      <c r="MQ631" s="12"/>
      <c r="MR631" s="12"/>
      <c r="MS631" s="12"/>
      <c r="MT631" s="12"/>
      <c r="MU631" s="12"/>
      <c r="MV631" s="12"/>
      <c r="MW631" s="12"/>
      <c r="MX631" s="12"/>
      <c r="MY631" s="12"/>
      <c r="MZ631" s="12"/>
      <c r="NA631" s="12"/>
      <c r="NB631" s="12"/>
      <c r="NC631" s="12"/>
      <c r="ND631" s="12"/>
      <c r="NE631" s="12"/>
      <c r="NF631" s="12"/>
      <c r="NG631" s="12"/>
      <c r="NH631" s="12"/>
      <c r="NI631" s="12"/>
      <c r="NJ631" s="12"/>
      <c r="NK631" s="12"/>
      <c r="NL631" s="12"/>
      <c r="NM631" s="12"/>
      <c r="NN631" s="12"/>
      <c r="NO631" s="12"/>
      <c r="NP631" s="12"/>
      <c r="NQ631" s="12"/>
      <c r="NR631" s="12"/>
      <c r="NS631" s="12"/>
      <c r="NT631" s="12"/>
      <c r="NU631" s="12"/>
      <c r="NV631" s="12"/>
      <c r="NW631" s="12"/>
      <c r="NX631" s="12"/>
      <c r="NY631" s="12"/>
      <c r="NZ631" s="12"/>
      <c r="OA631" s="12"/>
      <c r="OB631" s="12"/>
      <c r="OC631" s="12"/>
      <c r="OD631" s="12"/>
      <c r="OE631" s="12"/>
      <c r="OF631" s="12"/>
      <c r="OG631" s="12"/>
      <c r="OH631" s="12"/>
      <c r="OI631" s="12"/>
      <c r="OJ631" s="12"/>
      <c r="OK631" s="12"/>
      <c r="OL631" s="12"/>
      <c r="OM631" s="12"/>
      <c r="ON631" s="12"/>
      <c r="OO631" s="12"/>
      <c r="OP631" s="12"/>
      <c r="OQ631" s="12"/>
      <c r="OR631" s="12"/>
      <c r="OS631" s="12"/>
      <c r="OT631" s="12"/>
      <c r="OU631" s="12"/>
      <c r="OV631" s="12"/>
      <c r="OW631" s="12"/>
      <c r="OX631" s="12"/>
      <c r="OY631" s="12"/>
      <c r="OZ631" s="12"/>
      <c r="PA631" s="12"/>
      <c r="PB631" s="12"/>
      <c r="PC631" s="12"/>
      <c r="PD631" s="12"/>
      <c r="PE631" s="12"/>
      <c r="PF631" s="12"/>
      <c r="PG631" s="12"/>
      <c r="PH631" s="12"/>
      <c r="PI631" s="12"/>
      <c r="PJ631" s="12"/>
      <c r="PK631" s="12"/>
      <c r="PL631" s="12"/>
      <c r="PM631" s="12"/>
      <c r="PN631" s="12"/>
      <c r="PO631" s="12"/>
      <c r="PP631" s="12"/>
      <c r="PQ631" s="12"/>
      <c r="PR631" s="12"/>
      <c r="PS631" s="12"/>
      <c r="PT631" s="12"/>
      <c r="PU631" s="12"/>
      <c r="PV631" s="12"/>
      <c r="PW631" s="12"/>
      <c r="PX631" s="12"/>
      <c r="PY631" s="12"/>
      <c r="PZ631" s="12"/>
      <c r="QA631" s="12"/>
      <c r="QB631" s="12"/>
      <c r="QC631" s="12"/>
      <c r="QD631" s="12"/>
      <c r="QE631" s="12"/>
      <c r="QF631" s="12"/>
      <c r="QG631" s="12"/>
      <c r="QH631" s="12"/>
      <c r="QI631" s="12"/>
      <c r="QJ631" s="12"/>
      <c r="QK631" s="12"/>
      <c r="QL631" s="12"/>
      <c r="QM631" s="12"/>
      <c r="QN631" s="12"/>
      <c r="QO631" s="12"/>
      <c r="QP631" s="12"/>
      <c r="QQ631" s="12"/>
      <c r="QR631" s="12"/>
      <c r="QS631" s="12"/>
      <c r="QT631" s="12"/>
      <c r="QU631" s="12"/>
      <c r="QV631" s="12"/>
      <c r="QW631" s="12"/>
      <c r="QX631" s="12"/>
      <c r="QY631" s="12"/>
      <c r="QZ631" s="12"/>
      <c r="RA631" s="12"/>
      <c r="RB631" s="12"/>
      <c r="RC631" s="12"/>
      <c r="RD631" s="12"/>
      <c r="RE631" s="12"/>
      <c r="RF631" s="12"/>
      <c r="RG631" s="12"/>
      <c r="RH631" s="12"/>
      <c r="RI631" s="12"/>
      <c r="RJ631" s="12"/>
      <c r="RK631" s="12"/>
      <c r="RL631" s="12"/>
      <c r="RM631" s="12"/>
      <c r="RN631" s="12"/>
      <c r="RO631" s="12"/>
      <c r="RP631" s="12"/>
      <c r="RQ631" s="12"/>
      <c r="RR631" s="12"/>
      <c r="RS631" s="12"/>
      <c r="RT631" s="12"/>
      <c r="RU631" s="12"/>
      <c r="RV631" s="12"/>
      <c r="RW631" s="12"/>
      <c r="RX631" s="12"/>
      <c r="RY631" s="12"/>
      <c r="RZ631" s="12"/>
      <c r="SA631" s="12"/>
      <c r="SB631" s="12"/>
      <c r="SC631" s="12"/>
      <c r="SD631" s="12"/>
      <c r="SE631" s="12"/>
      <c r="SF631" s="12"/>
      <c r="SG631" s="12"/>
      <c r="SH631" s="12"/>
      <c r="SI631" s="12"/>
      <c r="SJ631" s="12"/>
      <c r="SK631" s="12"/>
      <c r="SL631" s="12"/>
      <c r="SM631" s="12"/>
      <c r="SN631" s="12"/>
      <c r="SO631" s="12"/>
      <c r="SP631" s="12"/>
      <c r="SQ631" s="12"/>
      <c r="SR631" s="12"/>
      <c r="SS631" s="12"/>
      <c r="ST631" s="12"/>
      <c r="SU631" s="12"/>
      <c r="SV631" s="12"/>
      <c r="SW631" s="12"/>
      <c r="SX631" s="12"/>
      <c r="SY631" s="12"/>
      <c r="SZ631" s="12"/>
      <c r="TA631" s="12"/>
      <c r="TB631" s="12"/>
      <c r="TC631" s="12"/>
      <c r="TD631" s="12"/>
      <c r="TE631" s="12"/>
      <c r="TF631" s="12"/>
      <c r="TG631" s="12"/>
      <c r="TH631" s="12"/>
      <c r="TI631" s="12"/>
      <c r="TJ631" s="12"/>
      <c r="TK631" s="12"/>
      <c r="TL631" s="12"/>
      <c r="TM631" s="12"/>
      <c r="TN631" s="12"/>
      <c r="TO631" s="12"/>
      <c r="TP631" s="12"/>
      <c r="TQ631" s="12"/>
      <c r="TR631" s="12"/>
      <c r="TS631" s="12"/>
      <c r="TT631" s="12"/>
      <c r="TU631" s="12"/>
      <c r="TV631" s="12"/>
      <c r="TW631" s="12"/>
      <c r="TX631" s="12"/>
      <c r="TY631" s="12"/>
      <c r="TZ631" s="12"/>
      <c r="UA631" s="12"/>
      <c r="UB631" s="12"/>
      <c r="UC631" s="12"/>
      <c r="UD631" s="12"/>
      <c r="UE631" s="12"/>
      <c r="UF631" s="12"/>
      <c r="UG631" s="12"/>
      <c r="UH631" s="12"/>
      <c r="UI631" s="12"/>
      <c r="UJ631" s="12"/>
      <c r="UK631" s="12"/>
      <c r="UL631" s="12"/>
      <c r="UM631" s="12"/>
      <c r="UN631" s="12"/>
      <c r="UO631" s="12"/>
      <c r="UP631" s="12"/>
      <c r="UQ631" s="12"/>
      <c r="UR631" s="12"/>
      <c r="US631" s="12"/>
      <c r="UT631" s="12"/>
      <c r="UU631" s="12"/>
      <c r="UV631" s="12"/>
      <c r="UW631" s="12"/>
      <c r="UX631" s="12"/>
      <c r="UY631" s="12"/>
      <c r="UZ631" s="12"/>
      <c r="VA631" s="12"/>
      <c r="VB631" s="12"/>
      <c r="VC631" s="12"/>
      <c r="VD631" s="12"/>
      <c r="VE631" s="12"/>
      <c r="VF631" s="12"/>
      <c r="VG631" s="12"/>
      <c r="VH631" s="12"/>
      <c r="VI631" s="12"/>
      <c r="VJ631" s="12"/>
      <c r="VK631" s="12"/>
      <c r="VL631" s="12"/>
      <c r="VM631" s="12"/>
      <c r="VN631" s="12"/>
      <c r="VO631" s="12"/>
      <c r="VP631" s="12"/>
      <c r="VQ631" s="12"/>
      <c r="VR631" s="12"/>
      <c r="VS631" s="12"/>
      <c r="VT631" s="12"/>
      <c r="VU631" s="12"/>
      <c r="VV631" s="12"/>
      <c r="VW631" s="12"/>
      <c r="VX631" s="12"/>
      <c r="VY631" s="12"/>
      <c r="VZ631" s="12"/>
      <c r="WA631" s="12"/>
      <c r="WB631" s="12"/>
      <c r="WC631" s="12"/>
      <c r="WD631" s="12"/>
      <c r="WE631" s="12"/>
      <c r="WF631" s="12"/>
      <c r="WG631" s="12"/>
      <c r="WH631" s="12"/>
      <c r="WI631" s="12"/>
      <c r="WJ631" s="12"/>
      <c r="WK631" s="12"/>
      <c r="WL631" s="12"/>
      <c r="WM631" s="12"/>
      <c r="WN631" s="12"/>
      <c r="WO631" s="12"/>
      <c r="WP631" s="12"/>
      <c r="WQ631" s="12"/>
      <c r="WR631" s="12"/>
      <c r="WS631" s="12"/>
      <c r="WT631" s="12"/>
      <c r="WU631" s="12"/>
      <c r="WV631" s="12"/>
      <c r="WW631" s="12"/>
      <c r="WX631" s="12"/>
      <c r="WY631" s="12"/>
      <c r="WZ631" s="12"/>
      <c r="XA631" s="12"/>
      <c r="XB631" s="12"/>
      <c r="XC631" s="12"/>
      <c r="XD631" s="12"/>
      <c r="XE631" s="12"/>
      <c r="XF631" s="12"/>
      <c r="XG631" s="12"/>
      <c r="XH631" s="12"/>
      <c r="XI631" s="12"/>
      <c r="XJ631" s="12"/>
      <c r="XK631" s="12"/>
      <c r="XL631" s="12"/>
      <c r="XM631" s="12"/>
      <c r="XN631" s="12"/>
      <c r="XO631" s="12"/>
      <c r="XP631" s="12"/>
      <c r="XQ631" s="12"/>
      <c r="XR631" s="12"/>
      <c r="XS631" s="12"/>
      <c r="XT631" s="12"/>
      <c r="XU631" s="12"/>
      <c r="XV631" s="12"/>
      <c r="XW631" s="12"/>
      <c r="XX631" s="12"/>
      <c r="XY631" s="12"/>
      <c r="XZ631" s="12"/>
      <c r="YA631" s="12"/>
      <c r="YB631" s="12"/>
      <c r="YC631" s="12"/>
      <c r="YD631" s="12"/>
      <c r="YE631" s="12"/>
      <c r="YF631" s="12"/>
      <c r="YG631" s="12"/>
      <c r="YH631" s="12"/>
      <c r="YI631" s="12"/>
      <c r="YJ631" s="12"/>
      <c r="YK631" s="12"/>
      <c r="YL631" s="12"/>
      <c r="YM631" s="12"/>
      <c r="YN631" s="12"/>
      <c r="YO631" s="12"/>
      <c r="YP631" s="12"/>
      <c r="YQ631" s="12"/>
      <c r="YR631" s="12"/>
      <c r="YS631" s="12"/>
      <c r="YT631" s="12"/>
      <c r="YU631" s="12"/>
      <c r="YV631" s="12"/>
      <c r="YW631" s="12"/>
      <c r="YX631" s="12"/>
      <c r="YY631" s="12"/>
      <c r="YZ631" s="12"/>
      <c r="ZA631" s="12"/>
      <c r="ZB631" s="12"/>
      <c r="ZC631" s="12"/>
      <c r="ZD631" s="12"/>
      <c r="ZE631" s="12"/>
      <c r="ZF631" s="12"/>
      <c r="ZG631" s="12"/>
      <c r="ZH631" s="12"/>
      <c r="ZI631" s="12"/>
      <c r="ZJ631" s="12"/>
      <c r="ZK631" s="12"/>
      <c r="ZL631" s="12"/>
      <c r="ZM631" s="12"/>
      <c r="ZN631" s="12"/>
      <c r="ZO631" s="12"/>
      <c r="ZP631" s="12"/>
      <c r="ZQ631" s="12"/>
      <c r="ZR631" s="12"/>
      <c r="ZS631" s="12"/>
      <c r="ZT631" s="12"/>
      <c r="ZU631" s="12"/>
      <c r="ZV631" s="12"/>
      <c r="ZW631" s="12"/>
      <c r="ZX631" s="12"/>
      <c r="ZY631" s="12"/>
      <c r="ZZ631" s="12"/>
      <c r="AAA631" s="12"/>
      <c r="AAB631" s="12"/>
      <c r="AAC631" s="12"/>
      <c r="AAD631" s="12"/>
      <c r="AAE631" s="12"/>
      <c r="AAF631" s="12"/>
      <c r="AAG631" s="12"/>
      <c r="AAH631" s="12"/>
      <c r="AAI631" s="12"/>
      <c r="AAJ631" s="12"/>
      <c r="AAK631" s="12"/>
      <c r="AAL631" s="12"/>
      <c r="AAM631" s="12"/>
      <c r="AAN631" s="12"/>
      <c r="AAO631" s="12"/>
      <c r="AAP631" s="12"/>
      <c r="AAQ631" s="12"/>
      <c r="AAR631" s="12"/>
      <c r="AAS631" s="12"/>
      <c r="AAT631" s="12"/>
      <c r="AAU631" s="12"/>
      <c r="AAV631" s="12"/>
      <c r="AAW631" s="12"/>
      <c r="AAX631" s="12"/>
      <c r="AAY631" s="12"/>
      <c r="AAZ631" s="12"/>
      <c r="ABA631" s="12"/>
      <c r="ABB631" s="12"/>
      <c r="ABC631" s="12"/>
      <c r="ABD631" s="12"/>
      <c r="ABE631" s="12"/>
      <c r="ABF631" s="12"/>
      <c r="ABG631" s="12"/>
      <c r="ABH631" s="12"/>
      <c r="ABI631" s="12"/>
      <c r="ABJ631" s="12"/>
      <c r="ABK631" s="12"/>
      <c r="ABL631" s="12"/>
      <c r="ABM631" s="12"/>
      <c r="ABN631" s="12"/>
      <c r="ABO631" s="12"/>
      <c r="ABP631" s="12"/>
      <c r="ABQ631" s="12"/>
      <c r="ABR631" s="12"/>
      <c r="ABS631" s="12"/>
      <c r="ABT631" s="12"/>
      <c r="ABU631" s="12"/>
      <c r="ABV631" s="12"/>
      <c r="ABW631" s="12"/>
      <c r="ABX631" s="12"/>
      <c r="ABY631" s="12"/>
      <c r="ABZ631" s="12"/>
      <c r="ACA631" s="12"/>
      <c r="ACB631" s="12"/>
      <c r="ACC631" s="12"/>
      <c r="ACD631" s="12"/>
      <c r="ACE631" s="12"/>
      <c r="ACF631" s="12"/>
      <c r="ACG631" s="12"/>
      <c r="ACH631" s="12"/>
      <c r="ACI631" s="12"/>
      <c r="ACJ631" s="12"/>
      <c r="ACK631" s="12"/>
      <c r="ACL631" s="12"/>
      <c r="ACM631" s="12"/>
      <c r="ACN631" s="12"/>
      <c r="ACO631" s="12"/>
      <c r="ACP631" s="12"/>
      <c r="ACQ631" s="12"/>
      <c r="ACR631" s="12"/>
      <c r="ACS631" s="12"/>
      <c r="ACT631" s="12"/>
      <c r="ACU631" s="12"/>
      <c r="ACV631" s="12"/>
      <c r="ACW631" s="12"/>
      <c r="ACX631" s="12"/>
      <c r="ACY631" s="12"/>
      <c r="ACZ631" s="12"/>
      <c r="ADA631" s="12"/>
      <c r="ADB631" s="12"/>
      <c r="ADC631" s="12"/>
      <c r="ADD631" s="12"/>
      <c r="ADE631" s="12"/>
      <c r="ADF631" s="12"/>
      <c r="ADG631" s="12"/>
      <c r="ADH631" s="12"/>
      <c r="ADI631" s="12"/>
      <c r="ADJ631" s="12"/>
      <c r="ADK631" s="12"/>
      <c r="ADL631" s="12"/>
      <c r="ADM631" s="12"/>
      <c r="ADN631" s="12"/>
      <c r="ADO631" s="12"/>
      <c r="ADP631" s="12"/>
      <c r="ADQ631" s="12"/>
      <c r="ADR631" s="12"/>
      <c r="ADS631" s="12"/>
      <c r="ADT631" s="12"/>
      <c r="ADU631" s="12"/>
      <c r="ADV631" s="12"/>
      <c r="ADW631" s="12"/>
      <c r="ADX631" s="12"/>
      <c r="ADY631" s="12"/>
      <c r="ADZ631" s="12"/>
    </row>
    <row r="632" spans="1:806" x14ac:dyDescent="0.25">
      <c r="A632" s="14" t="s">
        <v>525</v>
      </c>
      <c r="B632" s="19">
        <v>43869</v>
      </c>
      <c r="C632" s="8" t="str">
        <f>HYPERLINK("https://www.youtube.com/watch?v=4jfKySTXOLM","The Pilot Cutter PELLEW (EP65)")</f>
        <v>The Pilot Cutter PELLEW (EP65)</v>
      </c>
      <c r="D632" s="4" t="s">
        <v>526</v>
      </c>
    </row>
    <row r="633" spans="1:806" x14ac:dyDescent="0.25">
      <c r="D633" s="8" t="str">
        <f>HYPERLINK("https://youtu.be/xJmEvmJEsZo","Pellew launched on february 29 th 2020, this video is from august 2020, sailing")</f>
        <v>Pellew launched on february 29 th 2020, this video is from august 2020, sailing</v>
      </c>
    </row>
    <row r="634" spans="1:806" x14ac:dyDescent="0.25">
      <c r="D634" s="4" t="s">
        <v>871</v>
      </c>
    </row>
    <row r="635" spans="1:806" x14ac:dyDescent="0.25">
      <c r="D635" s="4" t="s">
        <v>529</v>
      </c>
    </row>
    <row r="636" spans="1:806" x14ac:dyDescent="0.25">
      <c r="D636" s="4" t="s">
        <v>531</v>
      </c>
    </row>
    <row r="637" spans="1:806" x14ac:dyDescent="0.25">
      <c r="D637" s="8" t="str">
        <f>HYPERLINK("https://workingsail.co.uk/","Working sail")</f>
        <v>Working sail</v>
      </c>
    </row>
    <row r="638" spans="1:806" s="1" customFormat="1" x14ac:dyDescent="0.25">
      <c r="A638" s="7"/>
      <c r="B638" s="20"/>
      <c r="C638" s="5"/>
      <c r="D638" s="9" t="str">
        <f>HYPERLINK("https://thefalmouthpilotcutter.co.uk/the-pellew/","The Falmouth Cutter Pellew")</f>
        <v>The Falmouth Cutter Pellew</v>
      </c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  <c r="FH638" s="12"/>
      <c r="FI638" s="12"/>
      <c r="FJ638" s="12"/>
      <c r="FK638" s="12"/>
      <c r="FL638" s="12"/>
      <c r="FM638" s="12"/>
      <c r="FN638" s="12"/>
      <c r="FO638" s="12"/>
      <c r="FP638" s="12"/>
      <c r="FQ638" s="12"/>
      <c r="FR638" s="12"/>
      <c r="FS638" s="12"/>
      <c r="FT638" s="12"/>
      <c r="FU638" s="12"/>
      <c r="FV638" s="12"/>
      <c r="FW638" s="12"/>
      <c r="FX638" s="12"/>
      <c r="FY638" s="12"/>
      <c r="FZ638" s="12"/>
      <c r="GA638" s="12"/>
      <c r="GB638" s="12"/>
      <c r="GC638" s="12"/>
      <c r="GD638" s="12"/>
      <c r="GE638" s="12"/>
      <c r="GF638" s="12"/>
      <c r="GG638" s="12"/>
      <c r="GH638" s="12"/>
      <c r="GI638" s="12"/>
      <c r="GJ638" s="12"/>
      <c r="GK638" s="12"/>
      <c r="GL638" s="12"/>
      <c r="GM638" s="12"/>
      <c r="GN638" s="12"/>
      <c r="GO638" s="12"/>
      <c r="GP638" s="12"/>
      <c r="GQ638" s="12"/>
      <c r="GR638" s="12"/>
      <c r="GS638" s="12"/>
      <c r="GT638" s="12"/>
      <c r="GU638" s="12"/>
      <c r="GV638" s="12"/>
      <c r="GW638" s="12"/>
      <c r="GX638" s="12"/>
      <c r="GY638" s="12"/>
      <c r="GZ638" s="12"/>
      <c r="HA638" s="12"/>
      <c r="HB638" s="12"/>
      <c r="HC638" s="12"/>
      <c r="HD638" s="12"/>
      <c r="HE638" s="12"/>
      <c r="HF638" s="12"/>
      <c r="HG638" s="12"/>
      <c r="HH638" s="12"/>
      <c r="HI638" s="12"/>
      <c r="HJ638" s="12"/>
      <c r="HK638" s="12"/>
      <c r="HL638" s="12"/>
      <c r="HM638" s="12"/>
      <c r="HN638" s="12"/>
      <c r="HO638" s="12"/>
      <c r="HP638" s="12"/>
      <c r="HQ638" s="12"/>
      <c r="HR638" s="12"/>
      <c r="HS638" s="12"/>
      <c r="HT638" s="12"/>
      <c r="HU638" s="12"/>
      <c r="HV638" s="12"/>
      <c r="HW638" s="12"/>
      <c r="HX638" s="12"/>
      <c r="HY638" s="12"/>
      <c r="HZ638" s="12"/>
      <c r="IA638" s="12"/>
      <c r="IB638" s="12"/>
      <c r="IC638" s="12"/>
      <c r="ID638" s="12"/>
      <c r="IE638" s="12"/>
      <c r="IF638" s="12"/>
      <c r="IG638" s="12"/>
      <c r="IH638" s="12"/>
      <c r="II638" s="12"/>
      <c r="IJ638" s="12"/>
      <c r="IK638" s="12"/>
      <c r="IL638" s="12"/>
      <c r="IM638" s="12"/>
      <c r="IN638" s="12"/>
      <c r="IO638" s="12"/>
      <c r="IP638" s="12"/>
      <c r="IQ638" s="12"/>
      <c r="IR638" s="12"/>
      <c r="IS638" s="12"/>
      <c r="IT638" s="12"/>
      <c r="IU638" s="12"/>
      <c r="IV638" s="12"/>
      <c r="IW638" s="12"/>
      <c r="IX638" s="12"/>
      <c r="IY638" s="12"/>
      <c r="IZ638" s="12"/>
      <c r="JA638" s="12"/>
      <c r="JB638" s="12"/>
      <c r="JC638" s="12"/>
      <c r="JD638" s="12"/>
      <c r="JE638" s="12"/>
      <c r="JF638" s="12"/>
      <c r="JG638" s="12"/>
      <c r="JH638" s="12"/>
      <c r="JI638" s="12"/>
      <c r="JJ638" s="12"/>
      <c r="JK638" s="12"/>
      <c r="JL638" s="12"/>
      <c r="JM638" s="12"/>
      <c r="JN638" s="12"/>
      <c r="JO638" s="12"/>
      <c r="JP638" s="12"/>
      <c r="JQ638" s="12"/>
      <c r="JR638" s="12"/>
      <c r="JS638" s="12"/>
      <c r="JT638" s="12"/>
      <c r="JU638" s="12"/>
      <c r="JV638" s="12"/>
      <c r="JW638" s="12"/>
      <c r="JX638" s="12"/>
      <c r="JY638" s="12"/>
      <c r="JZ638" s="12"/>
      <c r="KA638" s="12"/>
      <c r="KB638" s="12"/>
      <c r="KC638" s="12"/>
      <c r="KD638" s="12"/>
      <c r="KE638" s="12"/>
      <c r="KF638" s="12"/>
      <c r="KG638" s="12"/>
      <c r="KH638" s="12"/>
      <c r="KI638" s="12"/>
      <c r="KJ638" s="12"/>
      <c r="KK638" s="12"/>
      <c r="KL638" s="12"/>
      <c r="KM638" s="12"/>
      <c r="KN638" s="12"/>
      <c r="KO638" s="12"/>
      <c r="KP638" s="12"/>
      <c r="KQ638" s="12"/>
      <c r="KR638" s="12"/>
      <c r="KS638" s="12"/>
      <c r="KT638" s="12"/>
      <c r="KU638" s="12"/>
      <c r="KV638" s="12"/>
      <c r="KW638" s="12"/>
      <c r="KX638" s="12"/>
      <c r="KY638" s="12"/>
      <c r="KZ638" s="12"/>
      <c r="LA638" s="12"/>
      <c r="LB638" s="12"/>
      <c r="LC638" s="12"/>
      <c r="LD638" s="12"/>
      <c r="LE638" s="12"/>
      <c r="LF638" s="12"/>
      <c r="LG638" s="12"/>
      <c r="LH638" s="12"/>
      <c r="LI638" s="12"/>
      <c r="LJ638" s="12"/>
      <c r="LK638" s="12"/>
      <c r="LL638" s="12"/>
      <c r="LM638" s="12"/>
      <c r="LN638" s="12"/>
      <c r="LO638" s="12"/>
      <c r="LP638" s="12"/>
      <c r="LQ638" s="12"/>
      <c r="LR638" s="12"/>
      <c r="LS638" s="12"/>
      <c r="LT638" s="12"/>
      <c r="LU638" s="12"/>
      <c r="LV638" s="12"/>
      <c r="LW638" s="12"/>
      <c r="LX638" s="12"/>
      <c r="LY638" s="12"/>
      <c r="LZ638" s="12"/>
      <c r="MA638" s="12"/>
      <c r="MB638" s="12"/>
      <c r="MC638" s="12"/>
      <c r="MD638" s="12"/>
      <c r="ME638" s="12"/>
      <c r="MF638" s="12"/>
      <c r="MG638" s="12"/>
      <c r="MH638" s="12"/>
      <c r="MI638" s="12"/>
      <c r="MJ638" s="12"/>
      <c r="MK638" s="12"/>
      <c r="ML638" s="12"/>
      <c r="MM638" s="12"/>
      <c r="MN638" s="12"/>
      <c r="MO638" s="12"/>
      <c r="MP638" s="12"/>
      <c r="MQ638" s="12"/>
      <c r="MR638" s="12"/>
      <c r="MS638" s="12"/>
      <c r="MT638" s="12"/>
      <c r="MU638" s="12"/>
      <c r="MV638" s="12"/>
      <c r="MW638" s="12"/>
      <c r="MX638" s="12"/>
      <c r="MY638" s="12"/>
      <c r="MZ638" s="12"/>
      <c r="NA638" s="12"/>
      <c r="NB638" s="12"/>
      <c r="NC638" s="12"/>
      <c r="ND638" s="12"/>
      <c r="NE638" s="12"/>
      <c r="NF638" s="12"/>
      <c r="NG638" s="12"/>
      <c r="NH638" s="12"/>
      <c r="NI638" s="12"/>
      <c r="NJ638" s="12"/>
      <c r="NK638" s="12"/>
      <c r="NL638" s="12"/>
      <c r="NM638" s="12"/>
      <c r="NN638" s="12"/>
      <c r="NO638" s="12"/>
      <c r="NP638" s="12"/>
      <c r="NQ638" s="12"/>
      <c r="NR638" s="12"/>
      <c r="NS638" s="12"/>
      <c r="NT638" s="12"/>
      <c r="NU638" s="12"/>
      <c r="NV638" s="12"/>
      <c r="NW638" s="12"/>
      <c r="NX638" s="12"/>
      <c r="NY638" s="12"/>
      <c r="NZ638" s="12"/>
      <c r="OA638" s="12"/>
      <c r="OB638" s="12"/>
      <c r="OC638" s="12"/>
      <c r="OD638" s="12"/>
      <c r="OE638" s="12"/>
      <c r="OF638" s="12"/>
      <c r="OG638" s="12"/>
      <c r="OH638" s="12"/>
      <c r="OI638" s="12"/>
      <c r="OJ638" s="12"/>
      <c r="OK638" s="12"/>
      <c r="OL638" s="12"/>
      <c r="OM638" s="12"/>
      <c r="ON638" s="12"/>
      <c r="OO638" s="12"/>
      <c r="OP638" s="12"/>
      <c r="OQ638" s="12"/>
      <c r="OR638" s="12"/>
      <c r="OS638" s="12"/>
      <c r="OT638" s="12"/>
      <c r="OU638" s="12"/>
      <c r="OV638" s="12"/>
      <c r="OW638" s="12"/>
      <c r="OX638" s="12"/>
      <c r="OY638" s="12"/>
      <c r="OZ638" s="12"/>
      <c r="PA638" s="12"/>
      <c r="PB638" s="12"/>
      <c r="PC638" s="12"/>
      <c r="PD638" s="12"/>
      <c r="PE638" s="12"/>
      <c r="PF638" s="12"/>
      <c r="PG638" s="12"/>
      <c r="PH638" s="12"/>
      <c r="PI638" s="12"/>
      <c r="PJ638" s="12"/>
      <c r="PK638" s="12"/>
      <c r="PL638" s="12"/>
      <c r="PM638" s="12"/>
      <c r="PN638" s="12"/>
      <c r="PO638" s="12"/>
      <c r="PP638" s="12"/>
      <c r="PQ638" s="12"/>
      <c r="PR638" s="12"/>
      <c r="PS638" s="12"/>
      <c r="PT638" s="12"/>
      <c r="PU638" s="12"/>
      <c r="PV638" s="12"/>
      <c r="PW638" s="12"/>
      <c r="PX638" s="12"/>
      <c r="PY638" s="12"/>
      <c r="PZ638" s="12"/>
      <c r="QA638" s="12"/>
      <c r="QB638" s="12"/>
      <c r="QC638" s="12"/>
      <c r="QD638" s="12"/>
      <c r="QE638" s="12"/>
      <c r="QF638" s="12"/>
      <c r="QG638" s="12"/>
      <c r="QH638" s="12"/>
      <c r="QI638" s="12"/>
      <c r="QJ638" s="12"/>
      <c r="QK638" s="12"/>
      <c r="QL638" s="12"/>
      <c r="QM638" s="12"/>
      <c r="QN638" s="12"/>
      <c r="QO638" s="12"/>
      <c r="QP638" s="12"/>
      <c r="QQ638" s="12"/>
      <c r="QR638" s="12"/>
      <c r="QS638" s="12"/>
      <c r="QT638" s="12"/>
      <c r="QU638" s="12"/>
      <c r="QV638" s="12"/>
      <c r="QW638" s="12"/>
      <c r="QX638" s="12"/>
      <c r="QY638" s="12"/>
      <c r="QZ638" s="12"/>
      <c r="RA638" s="12"/>
      <c r="RB638" s="12"/>
      <c r="RC638" s="12"/>
      <c r="RD638" s="12"/>
      <c r="RE638" s="12"/>
      <c r="RF638" s="12"/>
      <c r="RG638" s="12"/>
      <c r="RH638" s="12"/>
      <c r="RI638" s="12"/>
      <c r="RJ638" s="12"/>
      <c r="RK638" s="12"/>
      <c r="RL638" s="12"/>
      <c r="RM638" s="12"/>
      <c r="RN638" s="12"/>
      <c r="RO638" s="12"/>
      <c r="RP638" s="12"/>
      <c r="RQ638" s="12"/>
      <c r="RR638" s="12"/>
      <c r="RS638" s="12"/>
      <c r="RT638" s="12"/>
      <c r="RU638" s="12"/>
      <c r="RV638" s="12"/>
      <c r="RW638" s="12"/>
      <c r="RX638" s="12"/>
      <c r="RY638" s="12"/>
      <c r="RZ638" s="12"/>
      <c r="SA638" s="12"/>
      <c r="SB638" s="12"/>
      <c r="SC638" s="12"/>
      <c r="SD638" s="12"/>
      <c r="SE638" s="12"/>
      <c r="SF638" s="12"/>
      <c r="SG638" s="12"/>
      <c r="SH638" s="12"/>
      <c r="SI638" s="12"/>
      <c r="SJ638" s="12"/>
      <c r="SK638" s="12"/>
      <c r="SL638" s="12"/>
      <c r="SM638" s="12"/>
      <c r="SN638" s="12"/>
      <c r="SO638" s="12"/>
      <c r="SP638" s="12"/>
      <c r="SQ638" s="12"/>
      <c r="SR638" s="12"/>
      <c r="SS638" s="12"/>
      <c r="ST638" s="12"/>
      <c r="SU638" s="12"/>
      <c r="SV638" s="12"/>
      <c r="SW638" s="12"/>
      <c r="SX638" s="12"/>
      <c r="SY638" s="12"/>
      <c r="SZ638" s="12"/>
      <c r="TA638" s="12"/>
      <c r="TB638" s="12"/>
      <c r="TC638" s="12"/>
      <c r="TD638" s="12"/>
      <c r="TE638" s="12"/>
      <c r="TF638" s="12"/>
      <c r="TG638" s="12"/>
      <c r="TH638" s="12"/>
      <c r="TI638" s="12"/>
      <c r="TJ638" s="12"/>
      <c r="TK638" s="12"/>
      <c r="TL638" s="12"/>
      <c r="TM638" s="12"/>
      <c r="TN638" s="12"/>
      <c r="TO638" s="12"/>
      <c r="TP638" s="12"/>
      <c r="TQ638" s="12"/>
      <c r="TR638" s="12"/>
      <c r="TS638" s="12"/>
      <c r="TT638" s="12"/>
      <c r="TU638" s="12"/>
      <c r="TV638" s="12"/>
      <c r="TW638" s="12"/>
      <c r="TX638" s="12"/>
      <c r="TY638" s="12"/>
      <c r="TZ638" s="12"/>
      <c r="UA638" s="12"/>
      <c r="UB638" s="12"/>
      <c r="UC638" s="12"/>
      <c r="UD638" s="12"/>
      <c r="UE638" s="12"/>
      <c r="UF638" s="12"/>
      <c r="UG638" s="12"/>
      <c r="UH638" s="12"/>
      <c r="UI638" s="12"/>
      <c r="UJ638" s="12"/>
      <c r="UK638" s="12"/>
      <c r="UL638" s="12"/>
      <c r="UM638" s="12"/>
      <c r="UN638" s="12"/>
      <c r="UO638" s="12"/>
      <c r="UP638" s="12"/>
      <c r="UQ638" s="12"/>
      <c r="UR638" s="12"/>
      <c r="US638" s="12"/>
      <c r="UT638" s="12"/>
      <c r="UU638" s="12"/>
      <c r="UV638" s="12"/>
      <c r="UW638" s="12"/>
      <c r="UX638" s="12"/>
      <c r="UY638" s="12"/>
      <c r="UZ638" s="12"/>
      <c r="VA638" s="12"/>
      <c r="VB638" s="12"/>
      <c r="VC638" s="12"/>
      <c r="VD638" s="12"/>
      <c r="VE638" s="12"/>
      <c r="VF638" s="12"/>
      <c r="VG638" s="12"/>
      <c r="VH638" s="12"/>
      <c r="VI638" s="12"/>
      <c r="VJ638" s="12"/>
      <c r="VK638" s="12"/>
      <c r="VL638" s="12"/>
      <c r="VM638" s="12"/>
      <c r="VN638" s="12"/>
      <c r="VO638" s="12"/>
      <c r="VP638" s="12"/>
      <c r="VQ638" s="12"/>
      <c r="VR638" s="12"/>
      <c r="VS638" s="12"/>
      <c r="VT638" s="12"/>
      <c r="VU638" s="12"/>
      <c r="VV638" s="12"/>
      <c r="VW638" s="12"/>
      <c r="VX638" s="12"/>
      <c r="VY638" s="12"/>
      <c r="VZ638" s="12"/>
      <c r="WA638" s="12"/>
      <c r="WB638" s="12"/>
      <c r="WC638" s="12"/>
      <c r="WD638" s="12"/>
      <c r="WE638" s="12"/>
      <c r="WF638" s="12"/>
      <c r="WG638" s="12"/>
      <c r="WH638" s="12"/>
      <c r="WI638" s="12"/>
      <c r="WJ638" s="12"/>
      <c r="WK638" s="12"/>
      <c r="WL638" s="12"/>
      <c r="WM638" s="12"/>
      <c r="WN638" s="12"/>
      <c r="WO638" s="12"/>
      <c r="WP638" s="12"/>
      <c r="WQ638" s="12"/>
      <c r="WR638" s="12"/>
      <c r="WS638" s="12"/>
      <c r="WT638" s="12"/>
      <c r="WU638" s="12"/>
      <c r="WV638" s="12"/>
      <c r="WW638" s="12"/>
      <c r="WX638" s="12"/>
      <c r="WY638" s="12"/>
      <c r="WZ638" s="12"/>
      <c r="XA638" s="12"/>
      <c r="XB638" s="12"/>
      <c r="XC638" s="12"/>
      <c r="XD638" s="12"/>
      <c r="XE638" s="12"/>
      <c r="XF638" s="12"/>
      <c r="XG638" s="12"/>
      <c r="XH638" s="12"/>
      <c r="XI638" s="12"/>
      <c r="XJ638" s="12"/>
      <c r="XK638" s="12"/>
      <c r="XL638" s="12"/>
      <c r="XM638" s="12"/>
      <c r="XN638" s="12"/>
      <c r="XO638" s="12"/>
      <c r="XP638" s="12"/>
      <c r="XQ638" s="12"/>
      <c r="XR638" s="12"/>
      <c r="XS638" s="12"/>
      <c r="XT638" s="12"/>
      <c r="XU638" s="12"/>
      <c r="XV638" s="12"/>
      <c r="XW638" s="12"/>
      <c r="XX638" s="12"/>
      <c r="XY638" s="12"/>
      <c r="XZ638" s="12"/>
      <c r="YA638" s="12"/>
      <c r="YB638" s="12"/>
      <c r="YC638" s="12"/>
      <c r="YD638" s="12"/>
      <c r="YE638" s="12"/>
      <c r="YF638" s="12"/>
      <c r="YG638" s="12"/>
      <c r="YH638" s="12"/>
      <c r="YI638" s="12"/>
      <c r="YJ638" s="12"/>
      <c r="YK638" s="12"/>
      <c r="YL638" s="12"/>
      <c r="YM638" s="12"/>
      <c r="YN638" s="12"/>
      <c r="YO638" s="12"/>
      <c r="YP638" s="12"/>
      <c r="YQ638" s="12"/>
      <c r="YR638" s="12"/>
      <c r="YS638" s="12"/>
      <c r="YT638" s="12"/>
      <c r="YU638" s="12"/>
      <c r="YV638" s="12"/>
      <c r="YW638" s="12"/>
      <c r="YX638" s="12"/>
      <c r="YY638" s="12"/>
      <c r="YZ638" s="12"/>
      <c r="ZA638" s="12"/>
      <c r="ZB638" s="12"/>
      <c r="ZC638" s="12"/>
      <c r="ZD638" s="12"/>
      <c r="ZE638" s="12"/>
      <c r="ZF638" s="12"/>
      <c r="ZG638" s="12"/>
      <c r="ZH638" s="12"/>
      <c r="ZI638" s="12"/>
      <c r="ZJ638" s="12"/>
      <c r="ZK638" s="12"/>
      <c r="ZL638" s="12"/>
      <c r="ZM638" s="12"/>
      <c r="ZN638" s="12"/>
      <c r="ZO638" s="12"/>
      <c r="ZP638" s="12"/>
      <c r="ZQ638" s="12"/>
      <c r="ZR638" s="12"/>
      <c r="ZS638" s="12"/>
      <c r="ZT638" s="12"/>
      <c r="ZU638" s="12"/>
      <c r="ZV638" s="12"/>
      <c r="ZW638" s="12"/>
      <c r="ZX638" s="12"/>
      <c r="ZY638" s="12"/>
      <c r="ZZ638" s="12"/>
      <c r="AAA638" s="12"/>
      <c r="AAB638" s="12"/>
      <c r="AAC638" s="12"/>
      <c r="AAD638" s="12"/>
      <c r="AAE638" s="12"/>
      <c r="AAF638" s="12"/>
      <c r="AAG638" s="12"/>
      <c r="AAH638" s="12"/>
      <c r="AAI638" s="12"/>
      <c r="AAJ638" s="12"/>
      <c r="AAK638" s="12"/>
      <c r="AAL638" s="12"/>
      <c r="AAM638" s="12"/>
      <c r="AAN638" s="12"/>
      <c r="AAO638" s="12"/>
      <c r="AAP638" s="12"/>
      <c r="AAQ638" s="12"/>
      <c r="AAR638" s="12"/>
      <c r="AAS638" s="12"/>
      <c r="AAT638" s="12"/>
      <c r="AAU638" s="12"/>
      <c r="AAV638" s="12"/>
      <c r="AAW638" s="12"/>
      <c r="AAX638" s="12"/>
      <c r="AAY638" s="12"/>
      <c r="AAZ638" s="12"/>
      <c r="ABA638" s="12"/>
      <c r="ABB638" s="12"/>
      <c r="ABC638" s="12"/>
      <c r="ABD638" s="12"/>
      <c r="ABE638" s="12"/>
      <c r="ABF638" s="12"/>
      <c r="ABG638" s="12"/>
      <c r="ABH638" s="12"/>
      <c r="ABI638" s="12"/>
      <c r="ABJ638" s="12"/>
      <c r="ABK638" s="12"/>
      <c r="ABL638" s="12"/>
      <c r="ABM638" s="12"/>
      <c r="ABN638" s="12"/>
      <c r="ABO638" s="12"/>
      <c r="ABP638" s="12"/>
      <c r="ABQ638" s="12"/>
      <c r="ABR638" s="12"/>
      <c r="ABS638" s="12"/>
      <c r="ABT638" s="12"/>
      <c r="ABU638" s="12"/>
      <c r="ABV638" s="12"/>
      <c r="ABW638" s="12"/>
      <c r="ABX638" s="12"/>
      <c r="ABY638" s="12"/>
      <c r="ABZ638" s="12"/>
      <c r="ACA638" s="12"/>
      <c r="ACB638" s="12"/>
      <c r="ACC638" s="12"/>
      <c r="ACD638" s="12"/>
      <c r="ACE638" s="12"/>
      <c r="ACF638" s="12"/>
      <c r="ACG638" s="12"/>
      <c r="ACH638" s="12"/>
      <c r="ACI638" s="12"/>
      <c r="ACJ638" s="12"/>
      <c r="ACK638" s="12"/>
      <c r="ACL638" s="12"/>
      <c r="ACM638" s="12"/>
      <c r="ACN638" s="12"/>
      <c r="ACO638" s="12"/>
      <c r="ACP638" s="12"/>
      <c r="ACQ638" s="12"/>
      <c r="ACR638" s="12"/>
      <c r="ACS638" s="12"/>
      <c r="ACT638" s="12"/>
      <c r="ACU638" s="12"/>
      <c r="ACV638" s="12"/>
      <c r="ACW638" s="12"/>
      <c r="ACX638" s="12"/>
      <c r="ACY638" s="12"/>
      <c r="ACZ638" s="12"/>
      <c r="ADA638" s="12"/>
      <c r="ADB638" s="12"/>
      <c r="ADC638" s="12"/>
      <c r="ADD638" s="12"/>
      <c r="ADE638" s="12"/>
      <c r="ADF638" s="12"/>
      <c r="ADG638" s="12"/>
      <c r="ADH638" s="12"/>
      <c r="ADI638" s="12"/>
      <c r="ADJ638" s="12"/>
      <c r="ADK638" s="12"/>
      <c r="ADL638" s="12"/>
      <c r="ADM638" s="12"/>
      <c r="ADN638" s="12"/>
      <c r="ADO638" s="12"/>
      <c r="ADP638" s="12"/>
      <c r="ADQ638" s="12"/>
      <c r="ADR638" s="12"/>
      <c r="ADS638" s="12"/>
      <c r="ADT638" s="12"/>
      <c r="ADU638" s="12"/>
      <c r="ADV638" s="12"/>
      <c r="ADW638" s="12"/>
      <c r="ADX638" s="12"/>
      <c r="ADY638" s="12"/>
      <c r="ADZ638" s="12"/>
    </row>
    <row r="639" spans="1:806" x14ac:dyDescent="0.25">
      <c r="A639" s="14" t="s">
        <v>530</v>
      </c>
      <c r="B639" s="19">
        <v>43883</v>
      </c>
      <c r="C639" s="8" t="str">
        <f>HYPERLINK("https://www.youtube.com/watch?v=bDtvmHV0uGQ","East Coast Oak and a Pink Fireman (EP66)")</f>
        <v>East Coast Oak and a Pink Fireman (EP66)</v>
      </c>
      <c r="D639" s="4" t="s">
        <v>872</v>
      </c>
    </row>
    <row r="640" spans="1:806" x14ac:dyDescent="0.25">
      <c r="D640" s="4" t="s">
        <v>873</v>
      </c>
    </row>
    <row r="641" spans="1:806" x14ac:dyDescent="0.25">
      <c r="D641" s="4" t="s">
        <v>874</v>
      </c>
    </row>
    <row r="642" spans="1:806" x14ac:dyDescent="0.25">
      <c r="D642" s="4" t="s">
        <v>532</v>
      </c>
    </row>
    <row r="643" spans="1:806" x14ac:dyDescent="0.25">
      <c r="D643" s="4" t="s">
        <v>533</v>
      </c>
    </row>
    <row r="644" spans="1:806" x14ac:dyDescent="0.25">
      <c r="D644" s="4" t="s">
        <v>875</v>
      </c>
    </row>
    <row r="645" spans="1:806" x14ac:dyDescent="0.25">
      <c r="D645" s="4" t="s">
        <v>534</v>
      </c>
    </row>
    <row r="646" spans="1:806" x14ac:dyDescent="0.25">
      <c r="D646" s="4" t="s">
        <v>876</v>
      </c>
    </row>
    <row r="647" spans="1:806" x14ac:dyDescent="0.25">
      <c r="D647" s="4" t="s">
        <v>535</v>
      </c>
    </row>
    <row r="648" spans="1:806" x14ac:dyDescent="0.25">
      <c r="D648" s="4" t="s">
        <v>541</v>
      </c>
    </row>
    <row r="649" spans="1:806" x14ac:dyDescent="0.25">
      <c r="D649" s="8" t="str">
        <f>HYPERLINK("http://www.f3s.org","For 3 Sisters")</f>
        <v>For 3 Sisters</v>
      </c>
    </row>
    <row r="650" spans="1:806" x14ac:dyDescent="0.25">
      <c r="D650" s="8" t="str">
        <f>HYPERLINK("https://youtu.be/AosdNbRDr1Q","Cross country trip hauling white oak timber for Sampson Boat Co. and the Tally Ho. part 1")</f>
        <v>Cross country trip hauling white oak timber for Sampson Boat Co. and the Tally Ho. part 1</v>
      </c>
    </row>
    <row r="651" spans="1:806" s="1" customFormat="1" x14ac:dyDescent="0.25">
      <c r="A651" s="7"/>
      <c r="B651" s="20"/>
      <c r="C651" s="5"/>
      <c r="D651" s="9" t="str">
        <f>HYPERLINK("https://www.youtube.com/channel/UC4k7AeXjuTjMlzA_3NMZO8w/videos","There are other TH related videos on Marchall's channel, but no part 2")</f>
        <v>There are other TH related videos on Marchall's channel, but no part 2</v>
      </c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  <c r="GE651" s="12"/>
      <c r="GF651" s="12"/>
      <c r="GG651" s="12"/>
      <c r="GH651" s="12"/>
      <c r="GI651" s="12"/>
      <c r="GJ651" s="12"/>
      <c r="GK651" s="12"/>
      <c r="GL651" s="12"/>
      <c r="GM651" s="12"/>
      <c r="GN651" s="12"/>
      <c r="GO651" s="12"/>
      <c r="GP651" s="12"/>
      <c r="GQ651" s="12"/>
      <c r="GR651" s="12"/>
      <c r="GS651" s="12"/>
      <c r="GT651" s="12"/>
      <c r="GU651" s="12"/>
      <c r="GV651" s="12"/>
      <c r="GW651" s="12"/>
      <c r="GX651" s="12"/>
      <c r="GY651" s="12"/>
      <c r="GZ651" s="12"/>
      <c r="HA651" s="12"/>
      <c r="HB651" s="12"/>
      <c r="HC651" s="12"/>
      <c r="HD651" s="12"/>
      <c r="HE651" s="12"/>
      <c r="HF651" s="12"/>
      <c r="HG651" s="12"/>
      <c r="HH651" s="12"/>
      <c r="HI651" s="12"/>
      <c r="HJ651" s="12"/>
      <c r="HK651" s="12"/>
      <c r="HL651" s="12"/>
      <c r="HM651" s="12"/>
      <c r="HN651" s="12"/>
      <c r="HO651" s="12"/>
      <c r="HP651" s="12"/>
      <c r="HQ651" s="12"/>
      <c r="HR651" s="12"/>
      <c r="HS651" s="12"/>
      <c r="HT651" s="12"/>
      <c r="HU651" s="12"/>
      <c r="HV651" s="12"/>
      <c r="HW651" s="12"/>
      <c r="HX651" s="12"/>
      <c r="HY651" s="12"/>
      <c r="HZ651" s="12"/>
      <c r="IA651" s="12"/>
      <c r="IB651" s="12"/>
      <c r="IC651" s="12"/>
      <c r="ID651" s="12"/>
      <c r="IE651" s="12"/>
      <c r="IF651" s="12"/>
      <c r="IG651" s="12"/>
      <c r="IH651" s="12"/>
      <c r="II651" s="12"/>
      <c r="IJ651" s="12"/>
      <c r="IK651" s="12"/>
      <c r="IL651" s="12"/>
      <c r="IM651" s="12"/>
      <c r="IN651" s="12"/>
      <c r="IO651" s="12"/>
      <c r="IP651" s="12"/>
      <c r="IQ651" s="12"/>
      <c r="IR651" s="12"/>
      <c r="IS651" s="12"/>
      <c r="IT651" s="12"/>
      <c r="IU651" s="12"/>
      <c r="IV651" s="12"/>
      <c r="IW651" s="12"/>
      <c r="IX651" s="12"/>
      <c r="IY651" s="12"/>
      <c r="IZ651" s="12"/>
      <c r="JA651" s="12"/>
      <c r="JB651" s="12"/>
      <c r="JC651" s="12"/>
      <c r="JD651" s="12"/>
      <c r="JE651" s="12"/>
      <c r="JF651" s="12"/>
      <c r="JG651" s="12"/>
      <c r="JH651" s="12"/>
      <c r="JI651" s="12"/>
      <c r="JJ651" s="12"/>
      <c r="JK651" s="12"/>
      <c r="JL651" s="12"/>
      <c r="JM651" s="12"/>
      <c r="JN651" s="12"/>
      <c r="JO651" s="12"/>
      <c r="JP651" s="12"/>
      <c r="JQ651" s="12"/>
      <c r="JR651" s="12"/>
      <c r="JS651" s="12"/>
      <c r="JT651" s="12"/>
      <c r="JU651" s="12"/>
      <c r="JV651" s="12"/>
      <c r="JW651" s="12"/>
      <c r="JX651" s="12"/>
      <c r="JY651" s="12"/>
      <c r="JZ651" s="12"/>
      <c r="KA651" s="12"/>
      <c r="KB651" s="12"/>
      <c r="KC651" s="12"/>
      <c r="KD651" s="12"/>
      <c r="KE651" s="12"/>
      <c r="KF651" s="12"/>
      <c r="KG651" s="12"/>
      <c r="KH651" s="12"/>
      <c r="KI651" s="12"/>
      <c r="KJ651" s="12"/>
      <c r="KK651" s="12"/>
      <c r="KL651" s="12"/>
      <c r="KM651" s="12"/>
      <c r="KN651" s="12"/>
      <c r="KO651" s="12"/>
      <c r="KP651" s="12"/>
      <c r="KQ651" s="12"/>
      <c r="KR651" s="12"/>
      <c r="KS651" s="12"/>
      <c r="KT651" s="12"/>
      <c r="KU651" s="12"/>
      <c r="KV651" s="12"/>
      <c r="KW651" s="12"/>
      <c r="KX651" s="12"/>
      <c r="KY651" s="12"/>
      <c r="KZ651" s="12"/>
      <c r="LA651" s="12"/>
      <c r="LB651" s="12"/>
      <c r="LC651" s="12"/>
      <c r="LD651" s="12"/>
      <c r="LE651" s="12"/>
      <c r="LF651" s="12"/>
      <c r="LG651" s="12"/>
      <c r="LH651" s="12"/>
      <c r="LI651" s="12"/>
      <c r="LJ651" s="12"/>
      <c r="LK651" s="12"/>
      <c r="LL651" s="12"/>
      <c r="LM651" s="12"/>
      <c r="LN651" s="12"/>
      <c r="LO651" s="12"/>
      <c r="LP651" s="12"/>
      <c r="LQ651" s="12"/>
      <c r="LR651" s="12"/>
      <c r="LS651" s="12"/>
      <c r="LT651" s="12"/>
      <c r="LU651" s="12"/>
      <c r="LV651" s="12"/>
      <c r="LW651" s="12"/>
      <c r="LX651" s="12"/>
      <c r="LY651" s="12"/>
      <c r="LZ651" s="12"/>
      <c r="MA651" s="12"/>
      <c r="MB651" s="12"/>
      <c r="MC651" s="12"/>
      <c r="MD651" s="12"/>
      <c r="ME651" s="12"/>
      <c r="MF651" s="12"/>
      <c r="MG651" s="12"/>
      <c r="MH651" s="12"/>
      <c r="MI651" s="12"/>
      <c r="MJ651" s="12"/>
      <c r="MK651" s="12"/>
      <c r="ML651" s="12"/>
      <c r="MM651" s="12"/>
      <c r="MN651" s="12"/>
      <c r="MO651" s="12"/>
      <c r="MP651" s="12"/>
      <c r="MQ651" s="12"/>
      <c r="MR651" s="12"/>
      <c r="MS651" s="12"/>
      <c r="MT651" s="12"/>
      <c r="MU651" s="12"/>
      <c r="MV651" s="12"/>
      <c r="MW651" s="12"/>
      <c r="MX651" s="12"/>
      <c r="MY651" s="12"/>
      <c r="MZ651" s="12"/>
      <c r="NA651" s="12"/>
      <c r="NB651" s="12"/>
      <c r="NC651" s="12"/>
      <c r="ND651" s="12"/>
      <c r="NE651" s="12"/>
      <c r="NF651" s="12"/>
      <c r="NG651" s="12"/>
      <c r="NH651" s="12"/>
      <c r="NI651" s="12"/>
      <c r="NJ651" s="12"/>
      <c r="NK651" s="12"/>
      <c r="NL651" s="12"/>
      <c r="NM651" s="12"/>
      <c r="NN651" s="12"/>
      <c r="NO651" s="12"/>
      <c r="NP651" s="12"/>
      <c r="NQ651" s="12"/>
      <c r="NR651" s="12"/>
      <c r="NS651" s="12"/>
      <c r="NT651" s="12"/>
      <c r="NU651" s="12"/>
      <c r="NV651" s="12"/>
      <c r="NW651" s="12"/>
      <c r="NX651" s="12"/>
      <c r="NY651" s="12"/>
      <c r="NZ651" s="12"/>
      <c r="OA651" s="12"/>
      <c r="OB651" s="12"/>
      <c r="OC651" s="12"/>
      <c r="OD651" s="12"/>
      <c r="OE651" s="12"/>
      <c r="OF651" s="12"/>
      <c r="OG651" s="12"/>
      <c r="OH651" s="12"/>
      <c r="OI651" s="12"/>
      <c r="OJ651" s="12"/>
      <c r="OK651" s="12"/>
      <c r="OL651" s="12"/>
      <c r="OM651" s="12"/>
      <c r="ON651" s="12"/>
      <c r="OO651" s="12"/>
      <c r="OP651" s="12"/>
      <c r="OQ651" s="12"/>
      <c r="OR651" s="12"/>
      <c r="OS651" s="12"/>
      <c r="OT651" s="12"/>
      <c r="OU651" s="12"/>
      <c r="OV651" s="12"/>
      <c r="OW651" s="12"/>
      <c r="OX651" s="12"/>
      <c r="OY651" s="12"/>
      <c r="OZ651" s="12"/>
      <c r="PA651" s="12"/>
      <c r="PB651" s="12"/>
      <c r="PC651" s="12"/>
      <c r="PD651" s="12"/>
      <c r="PE651" s="12"/>
      <c r="PF651" s="12"/>
      <c r="PG651" s="12"/>
      <c r="PH651" s="12"/>
      <c r="PI651" s="12"/>
      <c r="PJ651" s="12"/>
      <c r="PK651" s="12"/>
      <c r="PL651" s="12"/>
      <c r="PM651" s="12"/>
      <c r="PN651" s="12"/>
      <c r="PO651" s="12"/>
      <c r="PP651" s="12"/>
      <c r="PQ651" s="12"/>
      <c r="PR651" s="12"/>
      <c r="PS651" s="12"/>
      <c r="PT651" s="12"/>
      <c r="PU651" s="12"/>
      <c r="PV651" s="12"/>
      <c r="PW651" s="12"/>
      <c r="PX651" s="12"/>
      <c r="PY651" s="12"/>
      <c r="PZ651" s="12"/>
      <c r="QA651" s="12"/>
      <c r="QB651" s="12"/>
      <c r="QC651" s="12"/>
      <c r="QD651" s="12"/>
      <c r="QE651" s="12"/>
      <c r="QF651" s="12"/>
      <c r="QG651" s="12"/>
      <c r="QH651" s="12"/>
      <c r="QI651" s="12"/>
      <c r="QJ651" s="12"/>
      <c r="QK651" s="12"/>
      <c r="QL651" s="12"/>
      <c r="QM651" s="12"/>
      <c r="QN651" s="12"/>
      <c r="QO651" s="12"/>
      <c r="QP651" s="12"/>
      <c r="QQ651" s="12"/>
      <c r="QR651" s="12"/>
      <c r="QS651" s="12"/>
      <c r="QT651" s="12"/>
      <c r="QU651" s="12"/>
      <c r="QV651" s="12"/>
      <c r="QW651" s="12"/>
      <c r="QX651" s="12"/>
      <c r="QY651" s="12"/>
      <c r="QZ651" s="12"/>
      <c r="RA651" s="12"/>
      <c r="RB651" s="12"/>
      <c r="RC651" s="12"/>
      <c r="RD651" s="12"/>
      <c r="RE651" s="12"/>
      <c r="RF651" s="12"/>
      <c r="RG651" s="12"/>
      <c r="RH651" s="12"/>
      <c r="RI651" s="12"/>
      <c r="RJ651" s="12"/>
      <c r="RK651" s="12"/>
      <c r="RL651" s="12"/>
      <c r="RM651" s="12"/>
      <c r="RN651" s="12"/>
      <c r="RO651" s="12"/>
      <c r="RP651" s="12"/>
      <c r="RQ651" s="12"/>
      <c r="RR651" s="12"/>
      <c r="RS651" s="12"/>
      <c r="RT651" s="12"/>
      <c r="RU651" s="12"/>
      <c r="RV651" s="12"/>
      <c r="RW651" s="12"/>
      <c r="RX651" s="12"/>
      <c r="RY651" s="12"/>
      <c r="RZ651" s="12"/>
      <c r="SA651" s="12"/>
      <c r="SB651" s="12"/>
      <c r="SC651" s="12"/>
      <c r="SD651" s="12"/>
      <c r="SE651" s="12"/>
      <c r="SF651" s="12"/>
      <c r="SG651" s="12"/>
      <c r="SH651" s="12"/>
      <c r="SI651" s="12"/>
      <c r="SJ651" s="12"/>
      <c r="SK651" s="12"/>
      <c r="SL651" s="12"/>
      <c r="SM651" s="12"/>
      <c r="SN651" s="12"/>
      <c r="SO651" s="12"/>
      <c r="SP651" s="12"/>
      <c r="SQ651" s="12"/>
      <c r="SR651" s="12"/>
      <c r="SS651" s="12"/>
      <c r="ST651" s="12"/>
      <c r="SU651" s="12"/>
      <c r="SV651" s="12"/>
      <c r="SW651" s="12"/>
      <c r="SX651" s="12"/>
      <c r="SY651" s="12"/>
      <c r="SZ651" s="12"/>
      <c r="TA651" s="12"/>
      <c r="TB651" s="12"/>
      <c r="TC651" s="12"/>
      <c r="TD651" s="12"/>
      <c r="TE651" s="12"/>
      <c r="TF651" s="12"/>
      <c r="TG651" s="12"/>
      <c r="TH651" s="12"/>
      <c r="TI651" s="12"/>
      <c r="TJ651" s="12"/>
      <c r="TK651" s="12"/>
      <c r="TL651" s="12"/>
      <c r="TM651" s="12"/>
      <c r="TN651" s="12"/>
      <c r="TO651" s="12"/>
      <c r="TP651" s="12"/>
      <c r="TQ651" s="12"/>
      <c r="TR651" s="12"/>
      <c r="TS651" s="12"/>
      <c r="TT651" s="12"/>
      <c r="TU651" s="12"/>
      <c r="TV651" s="12"/>
      <c r="TW651" s="12"/>
      <c r="TX651" s="12"/>
      <c r="TY651" s="12"/>
      <c r="TZ651" s="12"/>
      <c r="UA651" s="12"/>
      <c r="UB651" s="12"/>
      <c r="UC651" s="12"/>
      <c r="UD651" s="12"/>
      <c r="UE651" s="12"/>
      <c r="UF651" s="12"/>
      <c r="UG651" s="12"/>
      <c r="UH651" s="12"/>
      <c r="UI651" s="12"/>
      <c r="UJ651" s="12"/>
      <c r="UK651" s="12"/>
      <c r="UL651" s="12"/>
      <c r="UM651" s="12"/>
      <c r="UN651" s="12"/>
      <c r="UO651" s="12"/>
      <c r="UP651" s="12"/>
      <c r="UQ651" s="12"/>
      <c r="UR651" s="12"/>
      <c r="US651" s="12"/>
      <c r="UT651" s="12"/>
      <c r="UU651" s="12"/>
      <c r="UV651" s="12"/>
      <c r="UW651" s="12"/>
      <c r="UX651" s="12"/>
      <c r="UY651" s="12"/>
      <c r="UZ651" s="12"/>
      <c r="VA651" s="12"/>
      <c r="VB651" s="12"/>
      <c r="VC651" s="12"/>
      <c r="VD651" s="12"/>
      <c r="VE651" s="12"/>
      <c r="VF651" s="12"/>
      <c r="VG651" s="12"/>
      <c r="VH651" s="12"/>
      <c r="VI651" s="12"/>
      <c r="VJ651" s="12"/>
      <c r="VK651" s="12"/>
      <c r="VL651" s="12"/>
      <c r="VM651" s="12"/>
      <c r="VN651" s="12"/>
      <c r="VO651" s="12"/>
      <c r="VP651" s="12"/>
      <c r="VQ651" s="12"/>
      <c r="VR651" s="12"/>
      <c r="VS651" s="12"/>
      <c r="VT651" s="12"/>
      <c r="VU651" s="12"/>
      <c r="VV651" s="12"/>
      <c r="VW651" s="12"/>
      <c r="VX651" s="12"/>
      <c r="VY651" s="12"/>
      <c r="VZ651" s="12"/>
      <c r="WA651" s="12"/>
      <c r="WB651" s="12"/>
      <c r="WC651" s="12"/>
      <c r="WD651" s="12"/>
      <c r="WE651" s="12"/>
      <c r="WF651" s="12"/>
      <c r="WG651" s="12"/>
      <c r="WH651" s="12"/>
      <c r="WI651" s="12"/>
      <c r="WJ651" s="12"/>
      <c r="WK651" s="12"/>
      <c r="WL651" s="12"/>
      <c r="WM651" s="12"/>
      <c r="WN651" s="12"/>
      <c r="WO651" s="12"/>
      <c r="WP651" s="12"/>
      <c r="WQ651" s="12"/>
      <c r="WR651" s="12"/>
      <c r="WS651" s="12"/>
      <c r="WT651" s="12"/>
      <c r="WU651" s="12"/>
      <c r="WV651" s="12"/>
      <c r="WW651" s="12"/>
      <c r="WX651" s="12"/>
      <c r="WY651" s="12"/>
      <c r="WZ651" s="12"/>
      <c r="XA651" s="12"/>
      <c r="XB651" s="12"/>
      <c r="XC651" s="12"/>
      <c r="XD651" s="12"/>
      <c r="XE651" s="12"/>
      <c r="XF651" s="12"/>
      <c r="XG651" s="12"/>
      <c r="XH651" s="12"/>
      <c r="XI651" s="12"/>
      <c r="XJ651" s="12"/>
      <c r="XK651" s="12"/>
      <c r="XL651" s="12"/>
      <c r="XM651" s="12"/>
      <c r="XN651" s="12"/>
      <c r="XO651" s="12"/>
      <c r="XP651" s="12"/>
      <c r="XQ651" s="12"/>
      <c r="XR651" s="12"/>
      <c r="XS651" s="12"/>
      <c r="XT651" s="12"/>
      <c r="XU651" s="12"/>
      <c r="XV651" s="12"/>
      <c r="XW651" s="12"/>
      <c r="XX651" s="12"/>
      <c r="XY651" s="12"/>
      <c r="XZ651" s="12"/>
      <c r="YA651" s="12"/>
      <c r="YB651" s="12"/>
      <c r="YC651" s="12"/>
      <c r="YD651" s="12"/>
      <c r="YE651" s="12"/>
      <c r="YF651" s="12"/>
      <c r="YG651" s="12"/>
      <c r="YH651" s="12"/>
      <c r="YI651" s="12"/>
      <c r="YJ651" s="12"/>
      <c r="YK651" s="12"/>
      <c r="YL651" s="12"/>
      <c r="YM651" s="12"/>
      <c r="YN651" s="12"/>
      <c r="YO651" s="12"/>
      <c r="YP651" s="12"/>
      <c r="YQ651" s="12"/>
      <c r="YR651" s="12"/>
      <c r="YS651" s="12"/>
      <c r="YT651" s="12"/>
      <c r="YU651" s="12"/>
      <c r="YV651" s="12"/>
      <c r="YW651" s="12"/>
      <c r="YX651" s="12"/>
      <c r="YY651" s="12"/>
      <c r="YZ651" s="12"/>
      <c r="ZA651" s="12"/>
      <c r="ZB651" s="12"/>
      <c r="ZC651" s="12"/>
      <c r="ZD651" s="12"/>
      <c r="ZE651" s="12"/>
      <c r="ZF651" s="12"/>
      <c r="ZG651" s="12"/>
      <c r="ZH651" s="12"/>
      <c r="ZI651" s="12"/>
      <c r="ZJ651" s="12"/>
      <c r="ZK651" s="12"/>
      <c r="ZL651" s="12"/>
      <c r="ZM651" s="12"/>
      <c r="ZN651" s="12"/>
      <c r="ZO651" s="12"/>
      <c r="ZP651" s="12"/>
      <c r="ZQ651" s="12"/>
      <c r="ZR651" s="12"/>
      <c r="ZS651" s="12"/>
      <c r="ZT651" s="12"/>
      <c r="ZU651" s="12"/>
      <c r="ZV651" s="12"/>
      <c r="ZW651" s="12"/>
      <c r="ZX651" s="12"/>
      <c r="ZY651" s="12"/>
      <c r="ZZ651" s="12"/>
      <c r="AAA651" s="12"/>
      <c r="AAB651" s="12"/>
      <c r="AAC651" s="12"/>
      <c r="AAD651" s="12"/>
      <c r="AAE651" s="12"/>
      <c r="AAF651" s="12"/>
      <c r="AAG651" s="12"/>
      <c r="AAH651" s="12"/>
      <c r="AAI651" s="12"/>
      <c r="AAJ651" s="12"/>
      <c r="AAK651" s="12"/>
      <c r="AAL651" s="12"/>
      <c r="AAM651" s="12"/>
      <c r="AAN651" s="12"/>
      <c r="AAO651" s="12"/>
      <c r="AAP651" s="12"/>
      <c r="AAQ651" s="12"/>
      <c r="AAR651" s="12"/>
      <c r="AAS651" s="12"/>
      <c r="AAT651" s="12"/>
      <c r="AAU651" s="12"/>
      <c r="AAV651" s="12"/>
      <c r="AAW651" s="12"/>
      <c r="AAX651" s="12"/>
      <c r="AAY651" s="12"/>
      <c r="AAZ651" s="12"/>
      <c r="ABA651" s="12"/>
      <c r="ABB651" s="12"/>
      <c r="ABC651" s="12"/>
      <c r="ABD651" s="12"/>
      <c r="ABE651" s="12"/>
      <c r="ABF651" s="12"/>
      <c r="ABG651" s="12"/>
      <c r="ABH651" s="12"/>
      <c r="ABI651" s="12"/>
      <c r="ABJ651" s="12"/>
      <c r="ABK651" s="12"/>
      <c r="ABL651" s="12"/>
      <c r="ABM651" s="12"/>
      <c r="ABN651" s="12"/>
      <c r="ABO651" s="12"/>
      <c r="ABP651" s="12"/>
      <c r="ABQ651" s="12"/>
      <c r="ABR651" s="12"/>
      <c r="ABS651" s="12"/>
      <c r="ABT651" s="12"/>
      <c r="ABU651" s="12"/>
      <c r="ABV651" s="12"/>
      <c r="ABW651" s="12"/>
      <c r="ABX651" s="12"/>
      <c r="ABY651" s="12"/>
      <c r="ABZ651" s="12"/>
      <c r="ACA651" s="12"/>
      <c r="ACB651" s="12"/>
      <c r="ACC651" s="12"/>
      <c r="ACD651" s="12"/>
      <c r="ACE651" s="12"/>
      <c r="ACF651" s="12"/>
      <c r="ACG651" s="12"/>
      <c r="ACH651" s="12"/>
      <c r="ACI651" s="12"/>
      <c r="ACJ651" s="12"/>
      <c r="ACK651" s="12"/>
      <c r="ACL651" s="12"/>
      <c r="ACM651" s="12"/>
      <c r="ACN651" s="12"/>
      <c r="ACO651" s="12"/>
      <c r="ACP651" s="12"/>
      <c r="ACQ651" s="12"/>
      <c r="ACR651" s="12"/>
      <c r="ACS651" s="12"/>
      <c r="ACT651" s="12"/>
      <c r="ACU651" s="12"/>
      <c r="ACV651" s="12"/>
      <c r="ACW651" s="12"/>
      <c r="ACX651" s="12"/>
      <c r="ACY651" s="12"/>
      <c r="ACZ651" s="12"/>
      <c r="ADA651" s="12"/>
      <c r="ADB651" s="12"/>
      <c r="ADC651" s="12"/>
      <c r="ADD651" s="12"/>
      <c r="ADE651" s="12"/>
      <c r="ADF651" s="12"/>
      <c r="ADG651" s="12"/>
      <c r="ADH651" s="12"/>
      <c r="ADI651" s="12"/>
      <c r="ADJ651" s="12"/>
      <c r="ADK651" s="12"/>
      <c r="ADL651" s="12"/>
      <c r="ADM651" s="12"/>
      <c r="ADN651" s="12"/>
      <c r="ADO651" s="12"/>
      <c r="ADP651" s="12"/>
      <c r="ADQ651" s="12"/>
      <c r="ADR651" s="12"/>
      <c r="ADS651" s="12"/>
      <c r="ADT651" s="12"/>
      <c r="ADU651" s="12"/>
      <c r="ADV651" s="12"/>
      <c r="ADW651" s="12"/>
      <c r="ADX651" s="12"/>
      <c r="ADY651" s="12"/>
      <c r="ADZ651" s="12"/>
    </row>
    <row r="652" spans="1:806" x14ac:dyDescent="0.25">
      <c r="A652" s="14" t="s">
        <v>536</v>
      </c>
      <c r="B652" s="19">
        <v>43898</v>
      </c>
      <c r="C652" s="8" t="str">
        <f>HYPERLINK("https://www.youtube.com/watch?v=drmkJaiCBEg","BoatBuilding - Installing Beamshelves / BIG plans! (EP67)")</f>
        <v>BoatBuilding - Installing Beamshelves / BIG plans! (EP67)</v>
      </c>
      <c r="D652" s="4" t="s">
        <v>877</v>
      </c>
    </row>
    <row r="653" spans="1:806" x14ac:dyDescent="0.25">
      <c r="D653" s="4" t="s">
        <v>538</v>
      </c>
    </row>
    <row r="654" spans="1:806" x14ac:dyDescent="0.25">
      <c r="D654" s="4" t="s">
        <v>537</v>
      </c>
    </row>
    <row r="655" spans="1:806" x14ac:dyDescent="0.25">
      <c r="D655" s="4" t="s">
        <v>539</v>
      </c>
    </row>
    <row r="656" spans="1:806" x14ac:dyDescent="0.25">
      <c r="D656" s="4" t="s">
        <v>540</v>
      </c>
    </row>
    <row r="657" spans="4:4" x14ac:dyDescent="0.25">
      <c r="D657" s="8" t="str">
        <f>HYPERLINK("https://www.youtube.com/watch?v=Bro96kR42lM","Removing Bronze Bushings &amp; Brazing a Broken Casting for Leo at Sampson Boat Co.")</f>
        <v>Removing Bronze Bushings &amp; Brazing a Broken Casting for Leo at Sampson Boat Co.</v>
      </c>
    </row>
    <row r="658" spans="4:4" x14ac:dyDescent="0.25">
      <c r="D658" s="8" t="str">
        <f>HYPERLINK("https://www.youtube.com/watch?v=C5HKiKcoONc","Turning Bronze Bushings and Pressing them in Place: Casting Repair for Leo at Sampson Boat Company")</f>
        <v>Turning Bronze Bushings and Pressing them in Place: Casting Repair for Leo at Sampson Boat Company</v>
      </c>
    </row>
    <row r="659" spans="4:4" x14ac:dyDescent="0.25">
      <c r="D659" s="4" t="s">
        <v>542</v>
      </c>
    </row>
    <row r="660" spans="4:4" x14ac:dyDescent="0.25">
      <c r="D660" s="4" t="s">
        <v>543</v>
      </c>
    </row>
    <row r="661" spans="4:4" x14ac:dyDescent="0.25">
      <c r="D661" s="4" t="s">
        <v>544</v>
      </c>
    </row>
    <row r="662" spans="4:4" x14ac:dyDescent="0.25">
      <c r="D662" s="4" t="s">
        <v>878</v>
      </c>
    </row>
    <row r="663" spans="4:4" x14ac:dyDescent="0.25">
      <c r="D663" s="4" t="s">
        <v>545</v>
      </c>
    </row>
    <row r="664" spans="4:4" x14ac:dyDescent="0.25">
      <c r="D664" s="4" t="s">
        <v>879</v>
      </c>
    </row>
    <row r="665" spans="4:4" x14ac:dyDescent="0.25">
      <c r="D665" s="4" t="s">
        <v>880</v>
      </c>
    </row>
    <row r="666" spans="4:4" x14ac:dyDescent="0.25">
      <c r="D666" s="4" t="s">
        <v>546</v>
      </c>
    </row>
    <row r="667" spans="4:4" x14ac:dyDescent="0.25">
      <c r="D667" s="4" t="s">
        <v>547</v>
      </c>
    </row>
    <row r="668" spans="4:4" x14ac:dyDescent="0.25">
      <c r="D668" s="4" t="s">
        <v>548</v>
      </c>
    </row>
    <row r="669" spans="4:4" x14ac:dyDescent="0.25">
      <c r="D669" s="4" t="s">
        <v>549</v>
      </c>
    </row>
    <row r="670" spans="4:4" x14ac:dyDescent="0.25">
      <c r="D670" s="4" t="s">
        <v>550</v>
      </c>
    </row>
    <row r="671" spans="4:4" x14ac:dyDescent="0.25">
      <c r="D671" s="4" t="s">
        <v>551</v>
      </c>
    </row>
    <row r="672" spans="4:4" x14ac:dyDescent="0.25">
      <c r="D672" s="4" t="s">
        <v>552</v>
      </c>
    </row>
    <row r="673" spans="1:806" x14ac:dyDescent="0.25">
      <c r="D673" s="4" t="s">
        <v>553</v>
      </c>
    </row>
    <row r="674" spans="1:806" x14ac:dyDescent="0.25">
      <c r="D674" s="4" t="s">
        <v>881</v>
      </c>
    </row>
    <row r="675" spans="1:806" s="1" customFormat="1" x14ac:dyDescent="0.25">
      <c r="A675" s="7"/>
      <c r="B675" s="20"/>
      <c r="C675" s="5"/>
      <c r="D675" s="5" t="s">
        <v>882</v>
      </c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  <c r="FG675" s="12"/>
      <c r="FH675" s="12"/>
      <c r="FI675" s="12"/>
      <c r="FJ675" s="12"/>
      <c r="FK675" s="12"/>
      <c r="FL675" s="12"/>
      <c r="FM675" s="12"/>
      <c r="FN675" s="12"/>
      <c r="FO675" s="12"/>
      <c r="FP675" s="12"/>
      <c r="FQ675" s="12"/>
      <c r="FR675" s="12"/>
      <c r="FS675" s="12"/>
      <c r="FT675" s="12"/>
      <c r="FU675" s="12"/>
      <c r="FV675" s="12"/>
      <c r="FW675" s="12"/>
      <c r="FX675" s="12"/>
      <c r="FY675" s="12"/>
      <c r="FZ675" s="12"/>
      <c r="GA675" s="12"/>
      <c r="GB675" s="12"/>
      <c r="GC675" s="12"/>
      <c r="GD675" s="12"/>
      <c r="GE675" s="12"/>
      <c r="GF675" s="12"/>
      <c r="GG675" s="12"/>
      <c r="GH675" s="12"/>
      <c r="GI675" s="12"/>
      <c r="GJ675" s="12"/>
      <c r="GK675" s="12"/>
      <c r="GL675" s="12"/>
      <c r="GM675" s="12"/>
      <c r="GN675" s="12"/>
      <c r="GO675" s="12"/>
      <c r="GP675" s="12"/>
      <c r="GQ675" s="12"/>
      <c r="GR675" s="12"/>
      <c r="GS675" s="12"/>
      <c r="GT675" s="12"/>
      <c r="GU675" s="12"/>
      <c r="GV675" s="12"/>
      <c r="GW675" s="12"/>
      <c r="GX675" s="12"/>
      <c r="GY675" s="12"/>
      <c r="GZ675" s="12"/>
      <c r="HA675" s="12"/>
      <c r="HB675" s="12"/>
      <c r="HC675" s="12"/>
      <c r="HD675" s="12"/>
      <c r="HE675" s="12"/>
      <c r="HF675" s="12"/>
      <c r="HG675" s="12"/>
      <c r="HH675" s="12"/>
      <c r="HI675" s="12"/>
      <c r="HJ675" s="12"/>
      <c r="HK675" s="12"/>
      <c r="HL675" s="12"/>
      <c r="HM675" s="12"/>
      <c r="HN675" s="12"/>
      <c r="HO675" s="12"/>
      <c r="HP675" s="12"/>
      <c r="HQ675" s="12"/>
      <c r="HR675" s="12"/>
      <c r="HS675" s="12"/>
      <c r="HT675" s="12"/>
      <c r="HU675" s="12"/>
      <c r="HV675" s="12"/>
      <c r="HW675" s="12"/>
      <c r="HX675" s="12"/>
      <c r="HY675" s="12"/>
      <c r="HZ675" s="12"/>
      <c r="IA675" s="12"/>
      <c r="IB675" s="12"/>
      <c r="IC675" s="12"/>
      <c r="ID675" s="12"/>
      <c r="IE675" s="12"/>
      <c r="IF675" s="12"/>
      <c r="IG675" s="12"/>
      <c r="IH675" s="12"/>
      <c r="II675" s="12"/>
      <c r="IJ675" s="12"/>
      <c r="IK675" s="12"/>
      <c r="IL675" s="12"/>
      <c r="IM675" s="12"/>
      <c r="IN675" s="12"/>
      <c r="IO675" s="12"/>
      <c r="IP675" s="12"/>
      <c r="IQ675" s="12"/>
      <c r="IR675" s="12"/>
      <c r="IS675" s="12"/>
      <c r="IT675" s="12"/>
      <c r="IU675" s="12"/>
      <c r="IV675" s="12"/>
      <c r="IW675" s="12"/>
      <c r="IX675" s="12"/>
      <c r="IY675" s="12"/>
      <c r="IZ675" s="12"/>
      <c r="JA675" s="12"/>
      <c r="JB675" s="12"/>
      <c r="JC675" s="12"/>
      <c r="JD675" s="12"/>
      <c r="JE675" s="12"/>
      <c r="JF675" s="12"/>
      <c r="JG675" s="12"/>
      <c r="JH675" s="12"/>
      <c r="JI675" s="12"/>
      <c r="JJ675" s="12"/>
      <c r="JK675" s="12"/>
      <c r="JL675" s="12"/>
      <c r="JM675" s="12"/>
      <c r="JN675" s="12"/>
      <c r="JO675" s="12"/>
      <c r="JP675" s="12"/>
      <c r="JQ675" s="12"/>
      <c r="JR675" s="12"/>
      <c r="JS675" s="12"/>
      <c r="JT675" s="12"/>
      <c r="JU675" s="12"/>
      <c r="JV675" s="12"/>
      <c r="JW675" s="12"/>
      <c r="JX675" s="12"/>
      <c r="JY675" s="12"/>
      <c r="JZ675" s="12"/>
      <c r="KA675" s="12"/>
      <c r="KB675" s="12"/>
      <c r="KC675" s="12"/>
      <c r="KD675" s="12"/>
      <c r="KE675" s="12"/>
      <c r="KF675" s="12"/>
      <c r="KG675" s="12"/>
      <c r="KH675" s="12"/>
      <c r="KI675" s="12"/>
      <c r="KJ675" s="12"/>
      <c r="KK675" s="12"/>
      <c r="KL675" s="12"/>
      <c r="KM675" s="12"/>
      <c r="KN675" s="12"/>
      <c r="KO675" s="12"/>
      <c r="KP675" s="12"/>
      <c r="KQ675" s="12"/>
      <c r="KR675" s="12"/>
      <c r="KS675" s="12"/>
      <c r="KT675" s="12"/>
      <c r="KU675" s="12"/>
      <c r="KV675" s="12"/>
      <c r="KW675" s="12"/>
      <c r="KX675" s="12"/>
      <c r="KY675" s="12"/>
      <c r="KZ675" s="12"/>
      <c r="LA675" s="12"/>
      <c r="LB675" s="12"/>
      <c r="LC675" s="12"/>
      <c r="LD675" s="12"/>
      <c r="LE675" s="12"/>
      <c r="LF675" s="12"/>
      <c r="LG675" s="12"/>
      <c r="LH675" s="12"/>
      <c r="LI675" s="12"/>
      <c r="LJ675" s="12"/>
      <c r="LK675" s="12"/>
      <c r="LL675" s="12"/>
      <c r="LM675" s="12"/>
      <c r="LN675" s="12"/>
      <c r="LO675" s="12"/>
      <c r="LP675" s="12"/>
      <c r="LQ675" s="12"/>
      <c r="LR675" s="12"/>
      <c r="LS675" s="12"/>
      <c r="LT675" s="12"/>
      <c r="LU675" s="12"/>
      <c r="LV675" s="12"/>
      <c r="LW675" s="12"/>
      <c r="LX675" s="12"/>
      <c r="LY675" s="12"/>
      <c r="LZ675" s="12"/>
      <c r="MA675" s="12"/>
      <c r="MB675" s="12"/>
      <c r="MC675" s="12"/>
      <c r="MD675" s="12"/>
      <c r="ME675" s="12"/>
      <c r="MF675" s="12"/>
      <c r="MG675" s="12"/>
      <c r="MH675" s="12"/>
      <c r="MI675" s="12"/>
      <c r="MJ675" s="12"/>
      <c r="MK675" s="12"/>
      <c r="ML675" s="12"/>
      <c r="MM675" s="12"/>
      <c r="MN675" s="12"/>
      <c r="MO675" s="12"/>
      <c r="MP675" s="12"/>
      <c r="MQ675" s="12"/>
      <c r="MR675" s="12"/>
      <c r="MS675" s="12"/>
      <c r="MT675" s="12"/>
      <c r="MU675" s="12"/>
      <c r="MV675" s="12"/>
      <c r="MW675" s="12"/>
      <c r="MX675" s="12"/>
      <c r="MY675" s="12"/>
      <c r="MZ675" s="12"/>
      <c r="NA675" s="12"/>
      <c r="NB675" s="12"/>
      <c r="NC675" s="12"/>
      <c r="ND675" s="12"/>
      <c r="NE675" s="12"/>
      <c r="NF675" s="12"/>
      <c r="NG675" s="12"/>
      <c r="NH675" s="12"/>
      <c r="NI675" s="12"/>
      <c r="NJ675" s="12"/>
      <c r="NK675" s="12"/>
      <c r="NL675" s="12"/>
      <c r="NM675" s="12"/>
      <c r="NN675" s="12"/>
      <c r="NO675" s="12"/>
      <c r="NP675" s="12"/>
      <c r="NQ675" s="12"/>
      <c r="NR675" s="12"/>
      <c r="NS675" s="12"/>
      <c r="NT675" s="12"/>
      <c r="NU675" s="12"/>
      <c r="NV675" s="12"/>
      <c r="NW675" s="12"/>
      <c r="NX675" s="12"/>
      <c r="NY675" s="12"/>
      <c r="NZ675" s="12"/>
      <c r="OA675" s="12"/>
      <c r="OB675" s="12"/>
      <c r="OC675" s="12"/>
      <c r="OD675" s="12"/>
      <c r="OE675" s="12"/>
      <c r="OF675" s="12"/>
      <c r="OG675" s="12"/>
      <c r="OH675" s="12"/>
      <c r="OI675" s="12"/>
      <c r="OJ675" s="12"/>
      <c r="OK675" s="12"/>
      <c r="OL675" s="12"/>
      <c r="OM675" s="12"/>
      <c r="ON675" s="12"/>
      <c r="OO675" s="12"/>
      <c r="OP675" s="12"/>
      <c r="OQ675" s="12"/>
      <c r="OR675" s="12"/>
      <c r="OS675" s="12"/>
      <c r="OT675" s="12"/>
      <c r="OU675" s="12"/>
      <c r="OV675" s="12"/>
      <c r="OW675" s="12"/>
      <c r="OX675" s="12"/>
      <c r="OY675" s="12"/>
      <c r="OZ675" s="12"/>
      <c r="PA675" s="12"/>
      <c r="PB675" s="12"/>
      <c r="PC675" s="12"/>
      <c r="PD675" s="12"/>
      <c r="PE675" s="12"/>
      <c r="PF675" s="12"/>
      <c r="PG675" s="12"/>
      <c r="PH675" s="12"/>
      <c r="PI675" s="12"/>
      <c r="PJ675" s="12"/>
      <c r="PK675" s="12"/>
      <c r="PL675" s="12"/>
      <c r="PM675" s="12"/>
      <c r="PN675" s="12"/>
      <c r="PO675" s="12"/>
      <c r="PP675" s="12"/>
      <c r="PQ675" s="12"/>
      <c r="PR675" s="12"/>
      <c r="PS675" s="12"/>
      <c r="PT675" s="12"/>
      <c r="PU675" s="12"/>
      <c r="PV675" s="12"/>
      <c r="PW675" s="12"/>
      <c r="PX675" s="12"/>
      <c r="PY675" s="12"/>
      <c r="PZ675" s="12"/>
      <c r="QA675" s="12"/>
      <c r="QB675" s="12"/>
      <c r="QC675" s="12"/>
      <c r="QD675" s="12"/>
      <c r="QE675" s="12"/>
      <c r="QF675" s="12"/>
      <c r="QG675" s="12"/>
      <c r="QH675" s="12"/>
      <c r="QI675" s="12"/>
      <c r="QJ675" s="12"/>
      <c r="QK675" s="12"/>
      <c r="QL675" s="12"/>
      <c r="QM675" s="12"/>
      <c r="QN675" s="12"/>
      <c r="QO675" s="12"/>
      <c r="QP675" s="12"/>
      <c r="QQ675" s="12"/>
      <c r="QR675" s="12"/>
      <c r="QS675" s="12"/>
      <c r="QT675" s="12"/>
      <c r="QU675" s="12"/>
      <c r="QV675" s="12"/>
      <c r="QW675" s="12"/>
      <c r="QX675" s="12"/>
      <c r="QY675" s="12"/>
      <c r="QZ675" s="12"/>
      <c r="RA675" s="12"/>
      <c r="RB675" s="12"/>
      <c r="RC675" s="12"/>
      <c r="RD675" s="12"/>
      <c r="RE675" s="12"/>
      <c r="RF675" s="12"/>
      <c r="RG675" s="12"/>
      <c r="RH675" s="12"/>
      <c r="RI675" s="12"/>
      <c r="RJ675" s="12"/>
      <c r="RK675" s="12"/>
      <c r="RL675" s="12"/>
      <c r="RM675" s="12"/>
      <c r="RN675" s="12"/>
      <c r="RO675" s="12"/>
      <c r="RP675" s="12"/>
      <c r="RQ675" s="12"/>
      <c r="RR675" s="12"/>
      <c r="RS675" s="12"/>
      <c r="RT675" s="12"/>
      <c r="RU675" s="12"/>
      <c r="RV675" s="12"/>
      <c r="RW675" s="12"/>
      <c r="RX675" s="12"/>
      <c r="RY675" s="12"/>
      <c r="RZ675" s="12"/>
      <c r="SA675" s="12"/>
      <c r="SB675" s="12"/>
      <c r="SC675" s="12"/>
      <c r="SD675" s="12"/>
      <c r="SE675" s="12"/>
      <c r="SF675" s="12"/>
      <c r="SG675" s="12"/>
      <c r="SH675" s="12"/>
      <c r="SI675" s="12"/>
      <c r="SJ675" s="12"/>
      <c r="SK675" s="12"/>
      <c r="SL675" s="12"/>
      <c r="SM675" s="12"/>
      <c r="SN675" s="12"/>
      <c r="SO675" s="12"/>
      <c r="SP675" s="12"/>
      <c r="SQ675" s="12"/>
      <c r="SR675" s="12"/>
      <c r="SS675" s="12"/>
      <c r="ST675" s="12"/>
      <c r="SU675" s="12"/>
      <c r="SV675" s="12"/>
      <c r="SW675" s="12"/>
      <c r="SX675" s="12"/>
      <c r="SY675" s="12"/>
      <c r="SZ675" s="12"/>
      <c r="TA675" s="12"/>
      <c r="TB675" s="12"/>
      <c r="TC675" s="12"/>
      <c r="TD675" s="12"/>
      <c r="TE675" s="12"/>
      <c r="TF675" s="12"/>
      <c r="TG675" s="12"/>
      <c r="TH675" s="12"/>
      <c r="TI675" s="12"/>
      <c r="TJ675" s="12"/>
      <c r="TK675" s="12"/>
      <c r="TL675" s="12"/>
      <c r="TM675" s="12"/>
      <c r="TN675" s="12"/>
      <c r="TO675" s="12"/>
      <c r="TP675" s="12"/>
      <c r="TQ675" s="12"/>
      <c r="TR675" s="12"/>
      <c r="TS675" s="12"/>
      <c r="TT675" s="12"/>
      <c r="TU675" s="12"/>
      <c r="TV675" s="12"/>
      <c r="TW675" s="12"/>
      <c r="TX675" s="12"/>
      <c r="TY675" s="12"/>
      <c r="TZ675" s="12"/>
      <c r="UA675" s="12"/>
      <c r="UB675" s="12"/>
      <c r="UC675" s="12"/>
      <c r="UD675" s="12"/>
      <c r="UE675" s="12"/>
      <c r="UF675" s="12"/>
      <c r="UG675" s="12"/>
      <c r="UH675" s="12"/>
      <c r="UI675" s="12"/>
      <c r="UJ675" s="12"/>
      <c r="UK675" s="12"/>
      <c r="UL675" s="12"/>
      <c r="UM675" s="12"/>
      <c r="UN675" s="12"/>
      <c r="UO675" s="12"/>
      <c r="UP675" s="12"/>
      <c r="UQ675" s="12"/>
      <c r="UR675" s="12"/>
      <c r="US675" s="12"/>
      <c r="UT675" s="12"/>
      <c r="UU675" s="12"/>
      <c r="UV675" s="12"/>
      <c r="UW675" s="12"/>
      <c r="UX675" s="12"/>
      <c r="UY675" s="12"/>
      <c r="UZ675" s="12"/>
      <c r="VA675" s="12"/>
      <c r="VB675" s="12"/>
      <c r="VC675" s="12"/>
      <c r="VD675" s="12"/>
      <c r="VE675" s="12"/>
      <c r="VF675" s="12"/>
      <c r="VG675" s="12"/>
      <c r="VH675" s="12"/>
      <c r="VI675" s="12"/>
      <c r="VJ675" s="12"/>
      <c r="VK675" s="12"/>
      <c r="VL675" s="12"/>
      <c r="VM675" s="12"/>
      <c r="VN675" s="12"/>
      <c r="VO675" s="12"/>
      <c r="VP675" s="12"/>
      <c r="VQ675" s="12"/>
      <c r="VR675" s="12"/>
      <c r="VS675" s="12"/>
      <c r="VT675" s="12"/>
      <c r="VU675" s="12"/>
      <c r="VV675" s="12"/>
      <c r="VW675" s="12"/>
      <c r="VX675" s="12"/>
      <c r="VY675" s="12"/>
      <c r="VZ675" s="12"/>
      <c r="WA675" s="12"/>
      <c r="WB675" s="12"/>
      <c r="WC675" s="12"/>
      <c r="WD675" s="12"/>
      <c r="WE675" s="12"/>
      <c r="WF675" s="12"/>
      <c r="WG675" s="12"/>
      <c r="WH675" s="12"/>
      <c r="WI675" s="12"/>
      <c r="WJ675" s="12"/>
      <c r="WK675" s="12"/>
      <c r="WL675" s="12"/>
      <c r="WM675" s="12"/>
      <c r="WN675" s="12"/>
      <c r="WO675" s="12"/>
      <c r="WP675" s="12"/>
      <c r="WQ675" s="12"/>
      <c r="WR675" s="12"/>
      <c r="WS675" s="12"/>
      <c r="WT675" s="12"/>
      <c r="WU675" s="12"/>
      <c r="WV675" s="12"/>
      <c r="WW675" s="12"/>
      <c r="WX675" s="12"/>
      <c r="WY675" s="12"/>
      <c r="WZ675" s="12"/>
      <c r="XA675" s="12"/>
      <c r="XB675" s="12"/>
      <c r="XC675" s="12"/>
      <c r="XD675" s="12"/>
      <c r="XE675" s="12"/>
      <c r="XF675" s="12"/>
      <c r="XG675" s="12"/>
      <c r="XH675" s="12"/>
      <c r="XI675" s="12"/>
      <c r="XJ675" s="12"/>
      <c r="XK675" s="12"/>
      <c r="XL675" s="12"/>
      <c r="XM675" s="12"/>
      <c r="XN675" s="12"/>
      <c r="XO675" s="12"/>
      <c r="XP675" s="12"/>
      <c r="XQ675" s="12"/>
      <c r="XR675" s="12"/>
      <c r="XS675" s="12"/>
      <c r="XT675" s="12"/>
      <c r="XU675" s="12"/>
      <c r="XV675" s="12"/>
      <c r="XW675" s="12"/>
      <c r="XX675" s="12"/>
      <c r="XY675" s="12"/>
      <c r="XZ675" s="12"/>
      <c r="YA675" s="12"/>
      <c r="YB675" s="12"/>
      <c r="YC675" s="12"/>
      <c r="YD675" s="12"/>
      <c r="YE675" s="12"/>
      <c r="YF675" s="12"/>
      <c r="YG675" s="12"/>
      <c r="YH675" s="12"/>
      <c r="YI675" s="12"/>
      <c r="YJ675" s="12"/>
      <c r="YK675" s="12"/>
      <c r="YL675" s="12"/>
      <c r="YM675" s="12"/>
      <c r="YN675" s="12"/>
      <c r="YO675" s="12"/>
      <c r="YP675" s="12"/>
      <c r="YQ675" s="12"/>
      <c r="YR675" s="12"/>
      <c r="YS675" s="12"/>
      <c r="YT675" s="12"/>
      <c r="YU675" s="12"/>
      <c r="YV675" s="12"/>
      <c r="YW675" s="12"/>
      <c r="YX675" s="12"/>
      <c r="YY675" s="12"/>
      <c r="YZ675" s="12"/>
      <c r="ZA675" s="12"/>
      <c r="ZB675" s="12"/>
      <c r="ZC675" s="12"/>
      <c r="ZD675" s="12"/>
      <c r="ZE675" s="12"/>
      <c r="ZF675" s="12"/>
      <c r="ZG675" s="12"/>
      <c r="ZH675" s="12"/>
      <c r="ZI675" s="12"/>
      <c r="ZJ675" s="12"/>
      <c r="ZK675" s="12"/>
      <c r="ZL675" s="12"/>
      <c r="ZM675" s="12"/>
      <c r="ZN675" s="12"/>
      <c r="ZO675" s="12"/>
      <c r="ZP675" s="12"/>
      <c r="ZQ675" s="12"/>
      <c r="ZR675" s="12"/>
      <c r="ZS675" s="12"/>
      <c r="ZT675" s="12"/>
      <c r="ZU675" s="12"/>
      <c r="ZV675" s="12"/>
      <c r="ZW675" s="12"/>
      <c r="ZX675" s="12"/>
      <c r="ZY675" s="12"/>
      <c r="ZZ675" s="12"/>
      <c r="AAA675" s="12"/>
      <c r="AAB675" s="12"/>
      <c r="AAC675" s="12"/>
      <c r="AAD675" s="12"/>
      <c r="AAE675" s="12"/>
      <c r="AAF675" s="12"/>
      <c r="AAG675" s="12"/>
      <c r="AAH675" s="12"/>
      <c r="AAI675" s="12"/>
      <c r="AAJ675" s="12"/>
      <c r="AAK675" s="12"/>
      <c r="AAL675" s="12"/>
      <c r="AAM675" s="12"/>
      <c r="AAN675" s="12"/>
      <c r="AAO675" s="12"/>
      <c r="AAP675" s="12"/>
      <c r="AAQ675" s="12"/>
      <c r="AAR675" s="12"/>
      <c r="AAS675" s="12"/>
      <c r="AAT675" s="12"/>
      <c r="AAU675" s="12"/>
      <c r="AAV675" s="12"/>
      <c r="AAW675" s="12"/>
      <c r="AAX675" s="12"/>
      <c r="AAY675" s="12"/>
      <c r="AAZ675" s="12"/>
      <c r="ABA675" s="12"/>
      <c r="ABB675" s="12"/>
      <c r="ABC675" s="12"/>
      <c r="ABD675" s="12"/>
      <c r="ABE675" s="12"/>
      <c r="ABF675" s="12"/>
      <c r="ABG675" s="12"/>
      <c r="ABH675" s="12"/>
      <c r="ABI675" s="12"/>
      <c r="ABJ675" s="12"/>
      <c r="ABK675" s="12"/>
      <c r="ABL675" s="12"/>
      <c r="ABM675" s="12"/>
      <c r="ABN675" s="12"/>
      <c r="ABO675" s="12"/>
      <c r="ABP675" s="12"/>
      <c r="ABQ675" s="12"/>
      <c r="ABR675" s="12"/>
      <c r="ABS675" s="12"/>
      <c r="ABT675" s="12"/>
      <c r="ABU675" s="12"/>
      <c r="ABV675" s="12"/>
      <c r="ABW675" s="12"/>
      <c r="ABX675" s="12"/>
      <c r="ABY675" s="12"/>
      <c r="ABZ675" s="12"/>
      <c r="ACA675" s="12"/>
      <c r="ACB675" s="12"/>
      <c r="ACC675" s="12"/>
      <c r="ACD675" s="12"/>
      <c r="ACE675" s="12"/>
      <c r="ACF675" s="12"/>
      <c r="ACG675" s="12"/>
      <c r="ACH675" s="12"/>
      <c r="ACI675" s="12"/>
      <c r="ACJ675" s="12"/>
      <c r="ACK675" s="12"/>
      <c r="ACL675" s="12"/>
      <c r="ACM675" s="12"/>
      <c r="ACN675" s="12"/>
      <c r="ACO675" s="12"/>
      <c r="ACP675" s="12"/>
      <c r="ACQ675" s="12"/>
      <c r="ACR675" s="12"/>
      <c r="ACS675" s="12"/>
      <c r="ACT675" s="12"/>
      <c r="ACU675" s="12"/>
      <c r="ACV675" s="12"/>
      <c r="ACW675" s="12"/>
      <c r="ACX675" s="12"/>
      <c r="ACY675" s="12"/>
      <c r="ACZ675" s="12"/>
      <c r="ADA675" s="12"/>
      <c r="ADB675" s="12"/>
      <c r="ADC675" s="12"/>
      <c r="ADD675" s="12"/>
      <c r="ADE675" s="12"/>
      <c r="ADF675" s="12"/>
      <c r="ADG675" s="12"/>
      <c r="ADH675" s="12"/>
      <c r="ADI675" s="12"/>
      <c r="ADJ675" s="12"/>
      <c r="ADK675" s="12"/>
      <c r="ADL675" s="12"/>
      <c r="ADM675" s="12"/>
      <c r="ADN675" s="12"/>
      <c r="ADO675" s="12"/>
      <c r="ADP675" s="12"/>
      <c r="ADQ675" s="12"/>
      <c r="ADR675" s="12"/>
      <c r="ADS675" s="12"/>
      <c r="ADT675" s="12"/>
      <c r="ADU675" s="12"/>
      <c r="ADV675" s="12"/>
      <c r="ADW675" s="12"/>
      <c r="ADX675" s="12"/>
      <c r="ADY675" s="12"/>
      <c r="ADZ675" s="12"/>
    </row>
    <row r="676" spans="1:806" x14ac:dyDescent="0.25">
      <c r="A676" s="14" t="s">
        <v>554</v>
      </c>
      <c r="B676" s="19">
        <v>43911</v>
      </c>
      <c r="C676" s="8" t="str">
        <f>HYPERLINK("https://www.youtube.com/watch?v=eAWhIZsJRmA","BoatBuilding - Bending Beams / Pipe-threader Repair (EP68)")</f>
        <v>BoatBuilding - Bending Beams / Pipe-threader Repair (EP68)</v>
      </c>
      <c r="D676" s="4" t="s">
        <v>883</v>
      </c>
    </row>
    <row r="677" spans="1:806" x14ac:dyDescent="0.25">
      <c r="D677" s="4" t="s">
        <v>555</v>
      </c>
    </row>
    <row r="678" spans="1:806" x14ac:dyDescent="0.25">
      <c r="D678" s="4" t="s">
        <v>884</v>
      </c>
    </row>
    <row r="679" spans="1:806" x14ac:dyDescent="0.25">
      <c r="D679" s="4" t="s">
        <v>556</v>
      </c>
    </row>
    <row r="680" spans="1:806" x14ac:dyDescent="0.25">
      <c r="D680" s="4" t="s">
        <v>557</v>
      </c>
    </row>
    <row r="681" spans="1:806" x14ac:dyDescent="0.25">
      <c r="D681" s="4" t="s">
        <v>558</v>
      </c>
    </row>
    <row r="682" spans="1:806" x14ac:dyDescent="0.25">
      <c r="D682" s="4" t="s">
        <v>559</v>
      </c>
    </row>
    <row r="683" spans="1:806" x14ac:dyDescent="0.25">
      <c r="D683" s="4" t="s">
        <v>560</v>
      </c>
    </row>
    <row r="684" spans="1:806" x14ac:dyDescent="0.25">
      <c r="D684" s="4" t="s">
        <v>561</v>
      </c>
    </row>
    <row r="685" spans="1:806" x14ac:dyDescent="0.25">
      <c r="D685" s="4" t="s">
        <v>562</v>
      </c>
    </row>
    <row r="686" spans="1:806" x14ac:dyDescent="0.25">
      <c r="D686" s="4" t="s">
        <v>563</v>
      </c>
    </row>
    <row r="687" spans="1:806" s="1" customFormat="1" x14ac:dyDescent="0.25">
      <c r="A687" s="7"/>
      <c r="B687" s="20"/>
      <c r="C687" s="5"/>
      <c r="D687" s="5" t="s">
        <v>564</v>
      </c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  <c r="FG687" s="12"/>
      <c r="FH687" s="12"/>
      <c r="FI687" s="12"/>
      <c r="FJ687" s="12"/>
      <c r="FK687" s="12"/>
      <c r="FL687" s="12"/>
      <c r="FM687" s="12"/>
      <c r="FN687" s="12"/>
      <c r="FO687" s="12"/>
      <c r="FP687" s="12"/>
      <c r="FQ687" s="12"/>
      <c r="FR687" s="12"/>
      <c r="FS687" s="12"/>
      <c r="FT687" s="12"/>
      <c r="FU687" s="12"/>
      <c r="FV687" s="12"/>
      <c r="FW687" s="12"/>
      <c r="FX687" s="12"/>
      <c r="FY687" s="12"/>
      <c r="FZ687" s="12"/>
      <c r="GA687" s="12"/>
      <c r="GB687" s="12"/>
      <c r="GC687" s="12"/>
      <c r="GD687" s="12"/>
      <c r="GE687" s="12"/>
      <c r="GF687" s="12"/>
      <c r="GG687" s="12"/>
      <c r="GH687" s="12"/>
      <c r="GI687" s="12"/>
      <c r="GJ687" s="12"/>
      <c r="GK687" s="12"/>
      <c r="GL687" s="12"/>
      <c r="GM687" s="12"/>
      <c r="GN687" s="12"/>
      <c r="GO687" s="12"/>
      <c r="GP687" s="12"/>
      <c r="GQ687" s="12"/>
      <c r="GR687" s="12"/>
      <c r="GS687" s="12"/>
      <c r="GT687" s="12"/>
      <c r="GU687" s="12"/>
      <c r="GV687" s="12"/>
      <c r="GW687" s="12"/>
      <c r="GX687" s="12"/>
      <c r="GY687" s="12"/>
      <c r="GZ687" s="12"/>
      <c r="HA687" s="12"/>
      <c r="HB687" s="12"/>
      <c r="HC687" s="12"/>
      <c r="HD687" s="12"/>
      <c r="HE687" s="12"/>
      <c r="HF687" s="12"/>
      <c r="HG687" s="12"/>
      <c r="HH687" s="12"/>
      <c r="HI687" s="12"/>
      <c r="HJ687" s="12"/>
      <c r="HK687" s="12"/>
      <c r="HL687" s="12"/>
      <c r="HM687" s="12"/>
      <c r="HN687" s="12"/>
      <c r="HO687" s="12"/>
      <c r="HP687" s="12"/>
      <c r="HQ687" s="12"/>
      <c r="HR687" s="12"/>
      <c r="HS687" s="12"/>
      <c r="HT687" s="12"/>
      <c r="HU687" s="12"/>
      <c r="HV687" s="12"/>
      <c r="HW687" s="12"/>
      <c r="HX687" s="12"/>
      <c r="HY687" s="12"/>
      <c r="HZ687" s="12"/>
      <c r="IA687" s="12"/>
      <c r="IB687" s="12"/>
      <c r="IC687" s="12"/>
      <c r="ID687" s="12"/>
      <c r="IE687" s="12"/>
      <c r="IF687" s="12"/>
      <c r="IG687" s="12"/>
      <c r="IH687" s="12"/>
      <c r="II687" s="12"/>
      <c r="IJ687" s="12"/>
      <c r="IK687" s="12"/>
      <c r="IL687" s="12"/>
      <c r="IM687" s="12"/>
      <c r="IN687" s="12"/>
      <c r="IO687" s="12"/>
      <c r="IP687" s="12"/>
      <c r="IQ687" s="12"/>
      <c r="IR687" s="12"/>
      <c r="IS687" s="12"/>
      <c r="IT687" s="12"/>
      <c r="IU687" s="12"/>
      <c r="IV687" s="12"/>
      <c r="IW687" s="12"/>
      <c r="IX687" s="12"/>
      <c r="IY687" s="12"/>
      <c r="IZ687" s="12"/>
      <c r="JA687" s="12"/>
      <c r="JB687" s="12"/>
      <c r="JC687" s="12"/>
      <c r="JD687" s="12"/>
      <c r="JE687" s="12"/>
      <c r="JF687" s="12"/>
      <c r="JG687" s="12"/>
      <c r="JH687" s="12"/>
      <c r="JI687" s="12"/>
      <c r="JJ687" s="12"/>
      <c r="JK687" s="12"/>
      <c r="JL687" s="12"/>
      <c r="JM687" s="12"/>
      <c r="JN687" s="12"/>
      <c r="JO687" s="12"/>
      <c r="JP687" s="12"/>
      <c r="JQ687" s="12"/>
      <c r="JR687" s="12"/>
      <c r="JS687" s="12"/>
      <c r="JT687" s="12"/>
      <c r="JU687" s="12"/>
      <c r="JV687" s="12"/>
      <c r="JW687" s="12"/>
      <c r="JX687" s="12"/>
      <c r="JY687" s="12"/>
      <c r="JZ687" s="12"/>
      <c r="KA687" s="12"/>
      <c r="KB687" s="12"/>
      <c r="KC687" s="12"/>
      <c r="KD687" s="12"/>
      <c r="KE687" s="12"/>
      <c r="KF687" s="12"/>
      <c r="KG687" s="12"/>
      <c r="KH687" s="12"/>
      <c r="KI687" s="12"/>
      <c r="KJ687" s="12"/>
      <c r="KK687" s="12"/>
      <c r="KL687" s="12"/>
      <c r="KM687" s="12"/>
      <c r="KN687" s="12"/>
      <c r="KO687" s="12"/>
      <c r="KP687" s="12"/>
      <c r="KQ687" s="12"/>
      <c r="KR687" s="12"/>
      <c r="KS687" s="12"/>
      <c r="KT687" s="12"/>
      <c r="KU687" s="12"/>
      <c r="KV687" s="12"/>
      <c r="KW687" s="12"/>
      <c r="KX687" s="12"/>
      <c r="KY687" s="12"/>
      <c r="KZ687" s="12"/>
      <c r="LA687" s="12"/>
      <c r="LB687" s="12"/>
      <c r="LC687" s="12"/>
      <c r="LD687" s="12"/>
      <c r="LE687" s="12"/>
      <c r="LF687" s="12"/>
      <c r="LG687" s="12"/>
      <c r="LH687" s="12"/>
      <c r="LI687" s="12"/>
      <c r="LJ687" s="12"/>
      <c r="LK687" s="12"/>
      <c r="LL687" s="12"/>
      <c r="LM687" s="12"/>
      <c r="LN687" s="12"/>
      <c r="LO687" s="12"/>
      <c r="LP687" s="12"/>
      <c r="LQ687" s="12"/>
      <c r="LR687" s="12"/>
      <c r="LS687" s="12"/>
      <c r="LT687" s="12"/>
      <c r="LU687" s="12"/>
      <c r="LV687" s="12"/>
      <c r="LW687" s="12"/>
      <c r="LX687" s="12"/>
      <c r="LY687" s="12"/>
      <c r="LZ687" s="12"/>
      <c r="MA687" s="12"/>
      <c r="MB687" s="12"/>
      <c r="MC687" s="12"/>
      <c r="MD687" s="12"/>
      <c r="ME687" s="12"/>
      <c r="MF687" s="12"/>
      <c r="MG687" s="12"/>
      <c r="MH687" s="12"/>
      <c r="MI687" s="12"/>
      <c r="MJ687" s="12"/>
      <c r="MK687" s="12"/>
      <c r="ML687" s="12"/>
      <c r="MM687" s="12"/>
      <c r="MN687" s="12"/>
      <c r="MO687" s="12"/>
      <c r="MP687" s="12"/>
      <c r="MQ687" s="12"/>
      <c r="MR687" s="12"/>
      <c r="MS687" s="12"/>
      <c r="MT687" s="12"/>
      <c r="MU687" s="12"/>
      <c r="MV687" s="12"/>
      <c r="MW687" s="12"/>
      <c r="MX687" s="12"/>
      <c r="MY687" s="12"/>
      <c r="MZ687" s="12"/>
      <c r="NA687" s="12"/>
      <c r="NB687" s="12"/>
      <c r="NC687" s="12"/>
      <c r="ND687" s="12"/>
      <c r="NE687" s="12"/>
      <c r="NF687" s="12"/>
      <c r="NG687" s="12"/>
      <c r="NH687" s="12"/>
      <c r="NI687" s="12"/>
      <c r="NJ687" s="12"/>
      <c r="NK687" s="12"/>
      <c r="NL687" s="12"/>
      <c r="NM687" s="12"/>
      <c r="NN687" s="12"/>
      <c r="NO687" s="12"/>
      <c r="NP687" s="12"/>
      <c r="NQ687" s="12"/>
      <c r="NR687" s="12"/>
      <c r="NS687" s="12"/>
      <c r="NT687" s="12"/>
      <c r="NU687" s="12"/>
      <c r="NV687" s="12"/>
      <c r="NW687" s="12"/>
      <c r="NX687" s="12"/>
      <c r="NY687" s="12"/>
      <c r="NZ687" s="12"/>
      <c r="OA687" s="12"/>
      <c r="OB687" s="12"/>
      <c r="OC687" s="12"/>
      <c r="OD687" s="12"/>
      <c r="OE687" s="12"/>
      <c r="OF687" s="12"/>
      <c r="OG687" s="12"/>
      <c r="OH687" s="12"/>
      <c r="OI687" s="12"/>
      <c r="OJ687" s="12"/>
      <c r="OK687" s="12"/>
      <c r="OL687" s="12"/>
      <c r="OM687" s="12"/>
      <c r="ON687" s="12"/>
      <c r="OO687" s="12"/>
      <c r="OP687" s="12"/>
      <c r="OQ687" s="12"/>
      <c r="OR687" s="12"/>
      <c r="OS687" s="12"/>
      <c r="OT687" s="12"/>
      <c r="OU687" s="12"/>
      <c r="OV687" s="12"/>
      <c r="OW687" s="12"/>
      <c r="OX687" s="12"/>
      <c r="OY687" s="12"/>
      <c r="OZ687" s="12"/>
      <c r="PA687" s="12"/>
      <c r="PB687" s="12"/>
      <c r="PC687" s="12"/>
      <c r="PD687" s="12"/>
      <c r="PE687" s="12"/>
      <c r="PF687" s="12"/>
      <c r="PG687" s="12"/>
      <c r="PH687" s="12"/>
      <c r="PI687" s="12"/>
      <c r="PJ687" s="12"/>
      <c r="PK687" s="12"/>
      <c r="PL687" s="12"/>
      <c r="PM687" s="12"/>
      <c r="PN687" s="12"/>
      <c r="PO687" s="12"/>
      <c r="PP687" s="12"/>
      <c r="PQ687" s="12"/>
      <c r="PR687" s="12"/>
      <c r="PS687" s="12"/>
      <c r="PT687" s="12"/>
      <c r="PU687" s="12"/>
      <c r="PV687" s="12"/>
      <c r="PW687" s="12"/>
      <c r="PX687" s="12"/>
      <c r="PY687" s="12"/>
      <c r="PZ687" s="12"/>
      <c r="QA687" s="12"/>
      <c r="QB687" s="12"/>
      <c r="QC687" s="12"/>
      <c r="QD687" s="12"/>
      <c r="QE687" s="12"/>
      <c r="QF687" s="12"/>
      <c r="QG687" s="12"/>
      <c r="QH687" s="12"/>
      <c r="QI687" s="12"/>
      <c r="QJ687" s="12"/>
      <c r="QK687" s="12"/>
      <c r="QL687" s="12"/>
      <c r="QM687" s="12"/>
      <c r="QN687" s="12"/>
      <c r="QO687" s="12"/>
      <c r="QP687" s="12"/>
      <c r="QQ687" s="12"/>
      <c r="QR687" s="12"/>
      <c r="QS687" s="12"/>
      <c r="QT687" s="12"/>
      <c r="QU687" s="12"/>
      <c r="QV687" s="12"/>
      <c r="QW687" s="12"/>
      <c r="QX687" s="12"/>
      <c r="QY687" s="12"/>
      <c r="QZ687" s="12"/>
      <c r="RA687" s="12"/>
      <c r="RB687" s="12"/>
      <c r="RC687" s="12"/>
      <c r="RD687" s="12"/>
      <c r="RE687" s="12"/>
      <c r="RF687" s="12"/>
      <c r="RG687" s="12"/>
      <c r="RH687" s="12"/>
      <c r="RI687" s="12"/>
      <c r="RJ687" s="12"/>
      <c r="RK687" s="12"/>
      <c r="RL687" s="12"/>
      <c r="RM687" s="12"/>
      <c r="RN687" s="12"/>
      <c r="RO687" s="12"/>
      <c r="RP687" s="12"/>
      <c r="RQ687" s="12"/>
      <c r="RR687" s="12"/>
      <c r="RS687" s="12"/>
      <c r="RT687" s="12"/>
      <c r="RU687" s="12"/>
      <c r="RV687" s="12"/>
      <c r="RW687" s="12"/>
      <c r="RX687" s="12"/>
      <c r="RY687" s="12"/>
      <c r="RZ687" s="12"/>
      <c r="SA687" s="12"/>
      <c r="SB687" s="12"/>
      <c r="SC687" s="12"/>
      <c r="SD687" s="12"/>
      <c r="SE687" s="12"/>
      <c r="SF687" s="12"/>
      <c r="SG687" s="12"/>
      <c r="SH687" s="12"/>
      <c r="SI687" s="12"/>
      <c r="SJ687" s="12"/>
      <c r="SK687" s="12"/>
      <c r="SL687" s="12"/>
      <c r="SM687" s="12"/>
      <c r="SN687" s="12"/>
      <c r="SO687" s="12"/>
      <c r="SP687" s="12"/>
      <c r="SQ687" s="12"/>
      <c r="SR687" s="12"/>
      <c r="SS687" s="12"/>
      <c r="ST687" s="12"/>
      <c r="SU687" s="12"/>
      <c r="SV687" s="12"/>
      <c r="SW687" s="12"/>
      <c r="SX687" s="12"/>
      <c r="SY687" s="12"/>
      <c r="SZ687" s="12"/>
      <c r="TA687" s="12"/>
      <c r="TB687" s="12"/>
      <c r="TC687" s="12"/>
      <c r="TD687" s="12"/>
      <c r="TE687" s="12"/>
      <c r="TF687" s="12"/>
      <c r="TG687" s="12"/>
      <c r="TH687" s="12"/>
      <c r="TI687" s="12"/>
      <c r="TJ687" s="12"/>
      <c r="TK687" s="12"/>
      <c r="TL687" s="12"/>
      <c r="TM687" s="12"/>
      <c r="TN687" s="12"/>
      <c r="TO687" s="12"/>
      <c r="TP687" s="12"/>
      <c r="TQ687" s="12"/>
      <c r="TR687" s="12"/>
      <c r="TS687" s="12"/>
      <c r="TT687" s="12"/>
      <c r="TU687" s="12"/>
      <c r="TV687" s="12"/>
      <c r="TW687" s="12"/>
      <c r="TX687" s="12"/>
      <c r="TY687" s="12"/>
      <c r="TZ687" s="12"/>
      <c r="UA687" s="12"/>
      <c r="UB687" s="12"/>
      <c r="UC687" s="12"/>
      <c r="UD687" s="12"/>
      <c r="UE687" s="12"/>
      <c r="UF687" s="12"/>
      <c r="UG687" s="12"/>
      <c r="UH687" s="12"/>
      <c r="UI687" s="12"/>
      <c r="UJ687" s="12"/>
      <c r="UK687" s="12"/>
      <c r="UL687" s="12"/>
      <c r="UM687" s="12"/>
      <c r="UN687" s="12"/>
      <c r="UO687" s="12"/>
      <c r="UP687" s="12"/>
      <c r="UQ687" s="12"/>
      <c r="UR687" s="12"/>
      <c r="US687" s="12"/>
      <c r="UT687" s="12"/>
      <c r="UU687" s="12"/>
      <c r="UV687" s="12"/>
      <c r="UW687" s="12"/>
      <c r="UX687" s="12"/>
      <c r="UY687" s="12"/>
      <c r="UZ687" s="12"/>
      <c r="VA687" s="12"/>
      <c r="VB687" s="12"/>
      <c r="VC687" s="12"/>
      <c r="VD687" s="12"/>
      <c r="VE687" s="12"/>
      <c r="VF687" s="12"/>
      <c r="VG687" s="12"/>
      <c r="VH687" s="12"/>
      <c r="VI687" s="12"/>
      <c r="VJ687" s="12"/>
      <c r="VK687" s="12"/>
      <c r="VL687" s="12"/>
      <c r="VM687" s="12"/>
      <c r="VN687" s="12"/>
      <c r="VO687" s="12"/>
      <c r="VP687" s="12"/>
      <c r="VQ687" s="12"/>
      <c r="VR687" s="12"/>
      <c r="VS687" s="12"/>
      <c r="VT687" s="12"/>
      <c r="VU687" s="12"/>
      <c r="VV687" s="12"/>
      <c r="VW687" s="12"/>
      <c r="VX687" s="12"/>
      <c r="VY687" s="12"/>
      <c r="VZ687" s="12"/>
      <c r="WA687" s="12"/>
      <c r="WB687" s="12"/>
      <c r="WC687" s="12"/>
      <c r="WD687" s="12"/>
      <c r="WE687" s="12"/>
      <c r="WF687" s="12"/>
      <c r="WG687" s="12"/>
      <c r="WH687" s="12"/>
      <c r="WI687" s="12"/>
      <c r="WJ687" s="12"/>
      <c r="WK687" s="12"/>
      <c r="WL687" s="12"/>
      <c r="WM687" s="12"/>
      <c r="WN687" s="12"/>
      <c r="WO687" s="12"/>
      <c r="WP687" s="12"/>
      <c r="WQ687" s="12"/>
      <c r="WR687" s="12"/>
      <c r="WS687" s="12"/>
      <c r="WT687" s="12"/>
      <c r="WU687" s="12"/>
      <c r="WV687" s="12"/>
      <c r="WW687" s="12"/>
      <c r="WX687" s="12"/>
      <c r="WY687" s="12"/>
      <c r="WZ687" s="12"/>
      <c r="XA687" s="12"/>
      <c r="XB687" s="12"/>
      <c r="XC687" s="12"/>
      <c r="XD687" s="12"/>
      <c r="XE687" s="12"/>
      <c r="XF687" s="12"/>
      <c r="XG687" s="12"/>
      <c r="XH687" s="12"/>
      <c r="XI687" s="12"/>
      <c r="XJ687" s="12"/>
      <c r="XK687" s="12"/>
      <c r="XL687" s="12"/>
      <c r="XM687" s="12"/>
      <c r="XN687" s="12"/>
      <c r="XO687" s="12"/>
      <c r="XP687" s="12"/>
      <c r="XQ687" s="12"/>
      <c r="XR687" s="12"/>
      <c r="XS687" s="12"/>
      <c r="XT687" s="12"/>
      <c r="XU687" s="12"/>
      <c r="XV687" s="12"/>
      <c r="XW687" s="12"/>
      <c r="XX687" s="12"/>
      <c r="XY687" s="12"/>
      <c r="XZ687" s="12"/>
      <c r="YA687" s="12"/>
      <c r="YB687" s="12"/>
      <c r="YC687" s="12"/>
      <c r="YD687" s="12"/>
      <c r="YE687" s="12"/>
      <c r="YF687" s="12"/>
      <c r="YG687" s="12"/>
      <c r="YH687" s="12"/>
      <c r="YI687" s="12"/>
      <c r="YJ687" s="12"/>
      <c r="YK687" s="12"/>
      <c r="YL687" s="12"/>
      <c r="YM687" s="12"/>
      <c r="YN687" s="12"/>
      <c r="YO687" s="12"/>
      <c r="YP687" s="12"/>
      <c r="YQ687" s="12"/>
      <c r="YR687" s="12"/>
      <c r="YS687" s="12"/>
      <c r="YT687" s="12"/>
      <c r="YU687" s="12"/>
      <c r="YV687" s="12"/>
      <c r="YW687" s="12"/>
      <c r="YX687" s="12"/>
      <c r="YY687" s="12"/>
      <c r="YZ687" s="12"/>
      <c r="ZA687" s="12"/>
      <c r="ZB687" s="12"/>
      <c r="ZC687" s="12"/>
      <c r="ZD687" s="12"/>
      <c r="ZE687" s="12"/>
      <c r="ZF687" s="12"/>
      <c r="ZG687" s="12"/>
      <c r="ZH687" s="12"/>
      <c r="ZI687" s="12"/>
      <c r="ZJ687" s="12"/>
      <c r="ZK687" s="12"/>
      <c r="ZL687" s="12"/>
      <c r="ZM687" s="12"/>
      <c r="ZN687" s="12"/>
      <c r="ZO687" s="12"/>
      <c r="ZP687" s="12"/>
      <c r="ZQ687" s="12"/>
      <c r="ZR687" s="12"/>
      <c r="ZS687" s="12"/>
      <c r="ZT687" s="12"/>
      <c r="ZU687" s="12"/>
      <c r="ZV687" s="12"/>
      <c r="ZW687" s="12"/>
      <c r="ZX687" s="12"/>
      <c r="ZY687" s="12"/>
      <c r="ZZ687" s="12"/>
      <c r="AAA687" s="12"/>
      <c r="AAB687" s="12"/>
      <c r="AAC687" s="12"/>
      <c r="AAD687" s="12"/>
      <c r="AAE687" s="12"/>
      <c r="AAF687" s="12"/>
      <c r="AAG687" s="12"/>
      <c r="AAH687" s="12"/>
      <c r="AAI687" s="12"/>
      <c r="AAJ687" s="12"/>
      <c r="AAK687" s="12"/>
      <c r="AAL687" s="12"/>
      <c r="AAM687" s="12"/>
      <c r="AAN687" s="12"/>
      <c r="AAO687" s="12"/>
      <c r="AAP687" s="12"/>
      <c r="AAQ687" s="12"/>
      <c r="AAR687" s="12"/>
      <c r="AAS687" s="12"/>
      <c r="AAT687" s="12"/>
      <c r="AAU687" s="12"/>
      <c r="AAV687" s="12"/>
      <c r="AAW687" s="12"/>
      <c r="AAX687" s="12"/>
      <c r="AAY687" s="12"/>
      <c r="AAZ687" s="12"/>
      <c r="ABA687" s="12"/>
      <c r="ABB687" s="12"/>
      <c r="ABC687" s="12"/>
      <c r="ABD687" s="12"/>
      <c r="ABE687" s="12"/>
      <c r="ABF687" s="12"/>
      <c r="ABG687" s="12"/>
      <c r="ABH687" s="12"/>
      <c r="ABI687" s="12"/>
      <c r="ABJ687" s="12"/>
      <c r="ABK687" s="12"/>
      <c r="ABL687" s="12"/>
      <c r="ABM687" s="12"/>
      <c r="ABN687" s="12"/>
      <c r="ABO687" s="12"/>
      <c r="ABP687" s="12"/>
      <c r="ABQ687" s="12"/>
      <c r="ABR687" s="12"/>
      <c r="ABS687" s="12"/>
      <c r="ABT687" s="12"/>
      <c r="ABU687" s="12"/>
      <c r="ABV687" s="12"/>
      <c r="ABW687" s="12"/>
      <c r="ABX687" s="12"/>
      <c r="ABY687" s="12"/>
      <c r="ABZ687" s="12"/>
      <c r="ACA687" s="12"/>
      <c r="ACB687" s="12"/>
      <c r="ACC687" s="12"/>
      <c r="ACD687" s="12"/>
      <c r="ACE687" s="12"/>
      <c r="ACF687" s="12"/>
      <c r="ACG687" s="12"/>
      <c r="ACH687" s="12"/>
      <c r="ACI687" s="12"/>
      <c r="ACJ687" s="12"/>
      <c r="ACK687" s="12"/>
      <c r="ACL687" s="12"/>
      <c r="ACM687" s="12"/>
      <c r="ACN687" s="12"/>
      <c r="ACO687" s="12"/>
      <c r="ACP687" s="12"/>
      <c r="ACQ687" s="12"/>
      <c r="ACR687" s="12"/>
      <c r="ACS687" s="12"/>
      <c r="ACT687" s="12"/>
      <c r="ACU687" s="12"/>
      <c r="ACV687" s="12"/>
      <c r="ACW687" s="12"/>
      <c r="ACX687" s="12"/>
      <c r="ACY687" s="12"/>
      <c r="ACZ687" s="12"/>
      <c r="ADA687" s="12"/>
      <c r="ADB687" s="12"/>
      <c r="ADC687" s="12"/>
      <c r="ADD687" s="12"/>
      <c r="ADE687" s="12"/>
      <c r="ADF687" s="12"/>
      <c r="ADG687" s="12"/>
      <c r="ADH687" s="12"/>
      <c r="ADI687" s="12"/>
      <c r="ADJ687" s="12"/>
      <c r="ADK687" s="12"/>
      <c r="ADL687" s="12"/>
      <c r="ADM687" s="12"/>
      <c r="ADN687" s="12"/>
      <c r="ADO687" s="12"/>
      <c r="ADP687" s="12"/>
      <c r="ADQ687" s="12"/>
      <c r="ADR687" s="12"/>
      <c r="ADS687" s="12"/>
      <c r="ADT687" s="12"/>
      <c r="ADU687" s="12"/>
      <c r="ADV687" s="12"/>
      <c r="ADW687" s="12"/>
      <c r="ADX687" s="12"/>
      <c r="ADY687" s="12"/>
      <c r="ADZ687" s="12"/>
    </row>
    <row r="688" spans="1:806" x14ac:dyDescent="0.25">
      <c r="A688" s="14" t="s">
        <v>565</v>
      </c>
      <c r="B688" s="19">
        <v>43925</v>
      </c>
      <c r="C688" s="8" t="str">
        <f>HYPERLINK("https://www.youtube.com/watch?v=zXV0ywqj7zY","BoatBuilding - Making Deck Beams / Hiring another Shipwright! (EP69)")</f>
        <v>BoatBuilding - Making Deck Beams / Hiring another Shipwright! (EP69)</v>
      </c>
      <c r="D688" s="4" t="s">
        <v>566</v>
      </c>
    </row>
    <row r="689" spans="4:4" x14ac:dyDescent="0.25">
      <c r="D689" s="4" t="s">
        <v>580</v>
      </c>
    </row>
    <row r="690" spans="4:4" x14ac:dyDescent="0.25">
      <c r="D690" s="4" t="s">
        <v>567</v>
      </c>
    </row>
    <row r="691" spans="4:4" x14ac:dyDescent="0.25">
      <c r="D691" s="4" t="s">
        <v>568</v>
      </c>
    </row>
    <row r="692" spans="4:4" x14ac:dyDescent="0.25">
      <c r="D692" s="4" t="s">
        <v>569</v>
      </c>
    </row>
    <row r="693" spans="4:4" x14ac:dyDescent="0.25">
      <c r="D693" s="4" t="s">
        <v>570</v>
      </c>
    </row>
    <row r="694" spans="4:4" x14ac:dyDescent="0.25">
      <c r="D694" s="4" t="s">
        <v>571</v>
      </c>
    </row>
    <row r="695" spans="4:4" x14ac:dyDescent="0.25">
      <c r="D695" s="4" t="s">
        <v>885</v>
      </c>
    </row>
    <row r="696" spans="4:4" x14ac:dyDescent="0.25">
      <c r="D696" s="4" t="s">
        <v>572</v>
      </c>
    </row>
    <row r="697" spans="4:4" x14ac:dyDescent="0.25">
      <c r="D697" s="4" t="s">
        <v>886</v>
      </c>
    </row>
    <row r="698" spans="4:4" x14ac:dyDescent="0.25">
      <c r="D698" s="4" t="s">
        <v>573</v>
      </c>
    </row>
    <row r="699" spans="4:4" x14ac:dyDescent="0.25">
      <c r="D699" s="4" t="s">
        <v>887</v>
      </c>
    </row>
    <row r="700" spans="4:4" x14ac:dyDescent="0.25">
      <c r="D700" s="4" t="s">
        <v>574</v>
      </c>
    </row>
    <row r="701" spans="4:4" x14ac:dyDescent="0.25">
      <c r="D701" s="4" t="s">
        <v>888</v>
      </c>
    </row>
    <row r="702" spans="4:4" x14ac:dyDescent="0.25">
      <c r="D702" s="4" t="s">
        <v>889</v>
      </c>
    </row>
    <row r="703" spans="4:4" x14ac:dyDescent="0.25">
      <c r="D703" s="4" t="s">
        <v>575</v>
      </c>
    </row>
    <row r="704" spans="4:4" x14ac:dyDescent="0.25">
      <c r="D704" s="4" t="s">
        <v>576</v>
      </c>
    </row>
    <row r="705" spans="1:806" x14ac:dyDescent="0.25">
      <c r="D705" s="4" t="s">
        <v>577</v>
      </c>
    </row>
    <row r="706" spans="1:806" x14ac:dyDescent="0.25">
      <c r="D706" s="4" t="s">
        <v>578</v>
      </c>
    </row>
    <row r="707" spans="1:806" s="1" customFormat="1" x14ac:dyDescent="0.25">
      <c r="A707" s="7"/>
      <c r="B707" s="20"/>
      <c r="C707" s="5"/>
      <c r="D707" s="5" t="s">
        <v>890</v>
      </c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  <c r="FC707" s="12"/>
      <c r="FD707" s="12"/>
      <c r="FE707" s="12"/>
      <c r="FF707" s="12"/>
      <c r="FG707" s="12"/>
      <c r="FH707" s="12"/>
      <c r="FI707" s="12"/>
      <c r="FJ707" s="12"/>
      <c r="FK707" s="12"/>
      <c r="FL707" s="12"/>
      <c r="FM707" s="12"/>
      <c r="FN707" s="12"/>
      <c r="FO707" s="12"/>
      <c r="FP707" s="12"/>
      <c r="FQ707" s="12"/>
      <c r="FR707" s="12"/>
      <c r="FS707" s="12"/>
      <c r="FT707" s="12"/>
      <c r="FU707" s="12"/>
      <c r="FV707" s="12"/>
      <c r="FW707" s="12"/>
      <c r="FX707" s="12"/>
      <c r="FY707" s="12"/>
      <c r="FZ707" s="12"/>
      <c r="GA707" s="12"/>
      <c r="GB707" s="12"/>
      <c r="GC707" s="12"/>
      <c r="GD707" s="12"/>
      <c r="GE707" s="12"/>
      <c r="GF707" s="12"/>
      <c r="GG707" s="12"/>
      <c r="GH707" s="12"/>
      <c r="GI707" s="12"/>
      <c r="GJ707" s="12"/>
      <c r="GK707" s="12"/>
      <c r="GL707" s="12"/>
      <c r="GM707" s="12"/>
      <c r="GN707" s="12"/>
      <c r="GO707" s="12"/>
      <c r="GP707" s="12"/>
      <c r="GQ707" s="12"/>
      <c r="GR707" s="12"/>
      <c r="GS707" s="12"/>
      <c r="GT707" s="12"/>
      <c r="GU707" s="12"/>
      <c r="GV707" s="12"/>
      <c r="GW707" s="12"/>
      <c r="GX707" s="12"/>
      <c r="GY707" s="12"/>
      <c r="GZ707" s="12"/>
      <c r="HA707" s="12"/>
      <c r="HB707" s="12"/>
      <c r="HC707" s="12"/>
      <c r="HD707" s="12"/>
      <c r="HE707" s="12"/>
      <c r="HF707" s="12"/>
      <c r="HG707" s="12"/>
      <c r="HH707" s="12"/>
      <c r="HI707" s="12"/>
      <c r="HJ707" s="12"/>
      <c r="HK707" s="12"/>
      <c r="HL707" s="12"/>
      <c r="HM707" s="12"/>
      <c r="HN707" s="12"/>
      <c r="HO707" s="12"/>
      <c r="HP707" s="12"/>
      <c r="HQ707" s="12"/>
      <c r="HR707" s="12"/>
      <c r="HS707" s="12"/>
      <c r="HT707" s="12"/>
      <c r="HU707" s="12"/>
      <c r="HV707" s="12"/>
      <c r="HW707" s="12"/>
      <c r="HX707" s="12"/>
      <c r="HY707" s="12"/>
      <c r="HZ707" s="12"/>
      <c r="IA707" s="12"/>
      <c r="IB707" s="12"/>
      <c r="IC707" s="12"/>
      <c r="ID707" s="12"/>
      <c r="IE707" s="12"/>
      <c r="IF707" s="12"/>
      <c r="IG707" s="12"/>
      <c r="IH707" s="12"/>
      <c r="II707" s="12"/>
      <c r="IJ707" s="12"/>
      <c r="IK707" s="12"/>
      <c r="IL707" s="12"/>
      <c r="IM707" s="12"/>
      <c r="IN707" s="12"/>
      <c r="IO707" s="12"/>
      <c r="IP707" s="12"/>
      <c r="IQ707" s="12"/>
      <c r="IR707" s="12"/>
      <c r="IS707" s="12"/>
      <c r="IT707" s="12"/>
      <c r="IU707" s="12"/>
      <c r="IV707" s="12"/>
      <c r="IW707" s="12"/>
      <c r="IX707" s="12"/>
      <c r="IY707" s="12"/>
      <c r="IZ707" s="12"/>
      <c r="JA707" s="12"/>
      <c r="JB707" s="12"/>
      <c r="JC707" s="12"/>
      <c r="JD707" s="12"/>
      <c r="JE707" s="12"/>
      <c r="JF707" s="12"/>
      <c r="JG707" s="12"/>
      <c r="JH707" s="12"/>
      <c r="JI707" s="12"/>
      <c r="JJ707" s="12"/>
      <c r="JK707" s="12"/>
      <c r="JL707" s="12"/>
      <c r="JM707" s="12"/>
      <c r="JN707" s="12"/>
      <c r="JO707" s="12"/>
      <c r="JP707" s="12"/>
      <c r="JQ707" s="12"/>
      <c r="JR707" s="12"/>
      <c r="JS707" s="12"/>
      <c r="JT707" s="12"/>
      <c r="JU707" s="12"/>
      <c r="JV707" s="12"/>
      <c r="JW707" s="12"/>
      <c r="JX707" s="12"/>
      <c r="JY707" s="12"/>
      <c r="JZ707" s="12"/>
      <c r="KA707" s="12"/>
      <c r="KB707" s="12"/>
      <c r="KC707" s="12"/>
      <c r="KD707" s="12"/>
      <c r="KE707" s="12"/>
      <c r="KF707" s="12"/>
      <c r="KG707" s="12"/>
      <c r="KH707" s="12"/>
      <c r="KI707" s="12"/>
      <c r="KJ707" s="12"/>
      <c r="KK707" s="12"/>
      <c r="KL707" s="12"/>
      <c r="KM707" s="12"/>
      <c r="KN707" s="12"/>
      <c r="KO707" s="12"/>
      <c r="KP707" s="12"/>
      <c r="KQ707" s="12"/>
      <c r="KR707" s="12"/>
      <c r="KS707" s="12"/>
      <c r="KT707" s="12"/>
      <c r="KU707" s="12"/>
      <c r="KV707" s="12"/>
      <c r="KW707" s="12"/>
      <c r="KX707" s="12"/>
      <c r="KY707" s="12"/>
      <c r="KZ707" s="12"/>
      <c r="LA707" s="12"/>
      <c r="LB707" s="12"/>
      <c r="LC707" s="12"/>
      <c r="LD707" s="12"/>
      <c r="LE707" s="12"/>
      <c r="LF707" s="12"/>
      <c r="LG707" s="12"/>
      <c r="LH707" s="12"/>
      <c r="LI707" s="12"/>
      <c r="LJ707" s="12"/>
      <c r="LK707" s="12"/>
      <c r="LL707" s="12"/>
      <c r="LM707" s="12"/>
      <c r="LN707" s="12"/>
      <c r="LO707" s="12"/>
      <c r="LP707" s="12"/>
      <c r="LQ707" s="12"/>
      <c r="LR707" s="12"/>
      <c r="LS707" s="12"/>
      <c r="LT707" s="12"/>
      <c r="LU707" s="12"/>
      <c r="LV707" s="12"/>
      <c r="LW707" s="12"/>
      <c r="LX707" s="12"/>
      <c r="LY707" s="12"/>
      <c r="LZ707" s="12"/>
      <c r="MA707" s="12"/>
      <c r="MB707" s="12"/>
      <c r="MC707" s="12"/>
      <c r="MD707" s="12"/>
      <c r="ME707" s="12"/>
      <c r="MF707" s="12"/>
      <c r="MG707" s="12"/>
      <c r="MH707" s="12"/>
      <c r="MI707" s="12"/>
      <c r="MJ707" s="12"/>
      <c r="MK707" s="12"/>
      <c r="ML707" s="12"/>
      <c r="MM707" s="12"/>
      <c r="MN707" s="12"/>
      <c r="MO707" s="12"/>
      <c r="MP707" s="12"/>
      <c r="MQ707" s="12"/>
      <c r="MR707" s="12"/>
      <c r="MS707" s="12"/>
      <c r="MT707" s="12"/>
      <c r="MU707" s="12"/>
      <c r="MV707" s="12"/>
      <c r="MW707" s="12"/>
      <c r="MX707" s="12"/>
      <c r="MY707" s="12"/>
      <c r="MZ707" s="12"/>
      <c r="NA707" s="12"/>
      <c r="NB707" s="12"/>
      <c r="NC707" s="12"/>
      <c r="ND707" s="12"/>
      <c r="NE707" s="12"/>
      <c r="NF707" s="12"/>
      <c r="NG707" s="12"/>
      <c r="NH707" s="12"/>
      <c r="NI707" s="12"/>
      <c r="NJ707" s="12"/>
      <c r="NK707" s="12"/>
      <c r="NL707" s="12"/>
      <c r="NM707" s="12"/>
      <c r="NN707" s="12"/>
      <c r="NO707" s="12"/>
      <c r="NP707" s="12"/>
      <c r="NQ707" s="12"/>
      <c r="NR707" s="12"/>
      <c r="NS707" s="12"/>
      <c r="NT707" s="12"/>
      <c r="NU707" s="12"/>
      <c r="NV707" s="12"/>
      <c r="NW707" s="12"/>
      <c r="NX707" s="12"/>
      <c r="NY707" s="12"/>
      <c r="NZ707" s="12"/>
      <c r="OA707" s="12"/>
      <c r="OB707" s="12"/>
      <c r="OC707" s="12"/>
      <c r="OD707" s="12"/>
      <c r="OE707" s="12"/>
      <c r="OF707" s="12"/>
      <c r="OG707" s="12"/>
      <c r="OH707" s="12"/>
      <c r="OI707" s="12"/>
      <c r="OJ707" s="12"/>
      <c r="OK707" s="12"/>
      <c r="OL707" s="12"/>
      <c r="OM707" s="12"/>
      <c r="ON707" s="12"/>
      <c r="OO707" s="12"/>
      <c r="OP707" s="12"/>
      <c r="OQ707" s="12"/>
      <c r="OR707" s="12"/>
      <c r="OS707" s="12"/>
      <c r="OT707" s="12"/>
      <c r="OU707" s="12"/>
      <c r="OV707" s="12"/>
      <c r="OW707" s="12"/>
      <c r="OX707" s="12"/>
      <c r="OY707" s="12"/>
      <c r="OZ707" s="12"/>
      <c r="PA707" s="12"/>
      <c r="PB707" s="12"/>
      <c r="PC707" s="12"/>
      <c r="PD707" s="12"/>
      <c r="PE707" s="12"/>
      <c r="PF707" s="12"/>
      <c r="PG707" s="12"/>
      <c r="PH707" s="12"/>
      <c r="PI707" s="12"/>
      <c r="PJ707" s="12"/>
      <c r="PK707" s="12"/>
      <c r="PL707" s="12"/>
      <c r="PM707" s="12"/>
      <c r="PN707" s="12"/>
      <c r="PO707" s="12"/>
      <c r="PP707" s="12"/>
      <c r="PQ707" s="12"/>
      <c r="PR707" s="12"/>
      <c r="PS707" s="12"/>
      <c r="PT707" s="12"/>
      <c r="PU707" s="12"/>
      <c r="PV707" s="12"/>
      <c r="PW707" s="12"/>
      <c r="PX707" s="12"/>
      <c r="PY707" s="12"/>
      <c r="PZ707" s="12"/>
      <c r="QA707" s="12"/>
      <c r="QB707" s="12"/>
      <c r="QC707" s="12"/>
      <c r="QD707" s="12"/>
      <c r="QE707" s="12"/>
      <c r="QF707" s="12"/>
      <c r="QG707" s="12"/>
      <c r="QH707" s="12"/>
      <c r="QI707" s="12"/>
      <c r="QJ707" s="12"/>
      <c r="QK707" s="12"/>
      <c r="QL707" s="12"/>
      <c r="QM707" s="12"/>
      <c r="QN707" s="12"/>
      <c r="QO707" s="12"/>
      <c r="QP707" s="12"/>
      <c r="QQ707" s="12"/>
      <c r="QR707" s="12"/>
      <c r="QS707" s="12"/>
      <c r="QT707" s="12"/>
      <c r="QU707" s="12"/>
      <c r="QV707" s="12"/>
      <c r="QW707" s="12"/>
      <c r="QX707" s="12"/>
      <c r="QY707" s="12"/>
      <c r="QZ707" s="12"/>
      <c r="RA707" s="12"/>
      <c r="RB707" s="12"/>
      <c r="RC707" s="12"/>
      <c r="RD707" s="12"/>
      <c r="RE707" s="12"/>
      <c r="RF707" s="12"/>
      <c r="RG707" s="12"/>
      <c r="RH707" s="12"/>
      <c r="RI707" s="12"/>
      <c r="RJ707" s="12"/>
      <c r="RK707" s="12"/>
      <c r="RL707" s="12"/>
      <c r="RM707" s="12"/>
      <c r="RN707" s="12"/>
      <c r="RO707" s="12"/>
      <c r="RP707" s="12"/>
      <c r="RQ707" s="12"/>
      <c r="RR707" s="12"/>
      <c r="RS707" s="12"/>
      <c r="RT707" s="12"/>
      <c r="RU707" s="12"/>
      <c r="RV707" s="12"/>
      <c r="RW707" s="12"/>
      <c r="RX707" s="12"/>
      <c r="RY707" s="12"/>
      <c r="RZ707" s="12"/>
      <c r="SA707" s="12"/>
      <c r="SB707" s="12"/>
      <c r="SC707" s="12"/>
      <c r="SD707" s="12"/>
      <c r="SE707" s="12"/>
      <c r="SF707" s="12"/>
      <c r="SG707" s="12"/>
      <c r="SH707" s="12"/>
      <c r="SI707" s="12"/>
      <c r="SJ707" s="12"/>
      <c r="SK707" s="12"/>
      <c r="SL707" s="12"/>
      <c r="SM707" s="12"/>
      <c r="SN707" s="12"/>
      <c r="SO707" s="12"/>
      <c r="SP707" s="12"/>
      <c r="SQ707" s="12"/>
      <c r="SR707" s="12"/>
      <c r="SS707" s="12"/>
      <c r="ST707" s="12"/>
      <c r="SU707" s="12"/>
      <c r="SV707" s="12"/>
      <c r="SW707" s="12"/>
      <c r="SX707" s="12"/>
      <c r="SY707" s="12"/>
      <c r="SZ707" s="12"/>
      <c r="TA707" s="12"/>
      <c r="TB707" s="12"/>
      <c r="TC707" s="12"/>
      <c r="TD707" s="12"/>
      <c r="TE707" s="12"/>
      <c r="TF707" s="12"/>
      <c r="TG707" s="12"/>
      <c r="TH707" s="12"/>
      <c r="TI707" s="12"/>
      <c r="TJ707" s="12"/>
      <c r="TK707" s="12"/>
      <c r="TL707" s="12"/>
      <c r="TM707" s="12"/>
      <c r="TN707" s="12"/>
      <c r="TO707" s="12"/>
      <c r="TP707" s="12"/>
      <c r="TQ707" s="12"/>
      <c r="TR707" s="12"/>
      <c r="TS707" s="12"/>
      <c r="TT707" s="12"/>
      <c r="TU707" s="12"/>
      <c r="TV707" s="12"/>
      <c r="TW707" s="12"/>
      <c r="TX707" s="12"/>
      <c r="TY707" s="12"/>
      <c r="TZ707" s="12"/>
      <c r="UA707" s="12"/>
      <c r="UB707" s="12"/>
      <c r="UC707" s="12"/>
      <c r="UD707" s="12"/>
      <c r="UE707" s="12"/>
      <c r="UF707" s="12"/>
      <c r="UG707" s="12"/>
      <c r="UH707" s="12"/>
      <c r="UI707" s="12"/>
      <c r="UJ707" s="12"/>
      <c r="UK707" s="12"/>
      <c r="UL707" s="12"/>
      <c r="UM707" s="12"/>
      <c r="UN707" s="12"/>
      <c r="UO707" s="12"/>
      <c r="UP707" s="12"/>
      <c r="UQ707" s="12"/>
      <c r="UR707" s="12"/>
      <c r="US707" s="12"/>
      <c r="UT707" s="12"/>
      <c r="UU707" s="12"/>
      <c r="UV707" s="12"/>
      <c r="UW707" s="12"/>
      <c r="UX707" s="12"/>
      <c r="UY707" s="12"/>
      <c r="UZ707" s="12"/>
      <c r="VA707" s="12"/>
      <c r="VB707" s="12"/>
      <c r="VC707" s="12"/>
      <c r="VD707" s="12"/>
      <c r="VE707" s="12"/>
      <c r="VF707" s="12"/>
      <c r="VG707" s="12"/>
      <c r="VH707" s="12"/>
      <c r="VI707" s="12"/>
      <c r="VJ707" s="12"/>
      <c r="VK707" s="12"/>
      <c r="VL707" s="12"/>
      <c r="VM707" s="12"/>
      <c r="VN707" s="12"/>
      <c r="VO707" s="12"/>
      <c r="VP707" s="12"/>
      <c r="VQ707" s="12"/>
      <c r="VR707" s="12"/>
      <c r="VS707" s="12"/>
      <c r="VT707" s="12"/>
      <c r="VU707" s="12"/>
      <c r="VV707" s="12"/>
      <c r="VW707" s="12"/>
      <c r="VX707" s="12"/>
      <c r="VY707" s="12"/>
      <c r="VZ707" s="12"/>
      <c r="WA707" s="12"/>
      <c r="WB707" s="12"/>
      <c r="WC707" s="12"/>
      <c r="WD707" s="12"/>
      <c r="WE707" s="12"/>
      <c r="WF707" s="12"/>
      <c r="WG707" s="12"/>
      <c r="WH707" s="12"/>
      <c r="WI707" s="12"/>
      <c r="WJ707" s="12"/>
      <c r="WK707" s="12"/>
      <c r="WL707" s="12"/>
      <c r="WM707" s="12"/>
      <c r="WN707" s="12"/>
      <c r="WO707" s="12"/>
      <c r="WP707" s="12"/>
      <c r="WQ707" s="12"/>
      <c r="WR707" s="12"/>
      <c r="WS707" s="12"/>
      <c r="WT707" s="12"/>
      <c r="WU707" s="12"/>
      <c r="WV707" s="12"/>
      <c r="WW707" s="12"/>
      <c r="WX707" s="12"/>
      <c r="WY707" s="12"/>
      <c r="WZ707" s="12"/>
      <c r="XA707" s="12"/>
      <c r="XB707" s="12"/>
      <c r="XC707" s="12"/>
      <c r="XD707" s="12"/>
      <c r="XE707" s="12"/>
      <c r="XF707" s="12"/>
      <c r="XG707" s="12"/>
      <c r="XH707" s="12"/>
      <c r="XI707" s="12"/>
      <c r="XJ707" s="12"/>
      <c r="XK707" s="12"/>
      <c r="XL707" s="12"/>
      <c r="XM707" s="12"/>
      <c r="XN707" s="12"/>
      <c r="XO707" s="12"/>
      <c r="XP707" s="12"/>
      <c r="XQ707" s="12"/>
      <c r="XR707" s="12"/>
      <c r="XS707" s="12"/>
      <c r="XT707" s="12"/>
      <c r="XU707" s="12"/>
      <c r="XV707" s="12"/>
      <c r="XW707" s="12"/>
      <c r="XX707" s="12"/>
      <c r="XY707" s="12"/>
      <c r="XZ707" s="12"/>
      <c r="YA707" s="12"/>
      <c r="YB707" s="12"/>
      <c r="YC707" s="12"/>
      <c r="YD707" s="12"/>
      <c r="YE707" s="12"/>
      <c r="YF707" s="12"/>
      <c r="YG707" s="12"/>
      <c r="YH707" s="12"/>
      <c r="YI707" s="12"/>
      <c r="YJ707" s="12"/>
      <c r="YK707" s="12"/>
      <c r="YL707" s="12"/>
      <c r="YM707" s="12"/>
      <c r="YN707" s="12"/>
      <c r="YO707" s="12"/>
      <c r="YP707" s="12"/>
      <c r="YQ707" s="12"/>
      <c r="YR707" s="12"/>
      <c r="YS707" s="12"/>
      <c r="YT707" s="12"/>
      <c r="YU707" s="12"/>
      <c r="YV707" s="12"/>
      <c r="YW707" s="12"/>
      <c r="YX707" s="12"/>
      <c r="YY707" s="12"/>
      <c r="YZ707" s="12"/>
      <c r="ZA707" s="12"/>
      <c r="ZB707" s="12"/>
      <c r="ZC707" s="12"/>
      <c r="ZD707" s="12"/>
      <c r="ZE707" s="12"/>
      <c r="ZF707" s="12"/>
      <c r="ZG707" s="12"/>
      <c r="ZH707" s="12"/>
      <c r="ZI707" s="12"/>
      <c r="ZJ707" s="12"/>
      <c r="ZK707" s="12"/>
      <c r="ZL707" s="12"/>
      <c r="ZM707" s="12"/>
      <c r="ZN707" s="12"/>
      <c r="ZO707" s="12"/>
      <c r="ZP707" s="12"/>
      <c r="ZQ707" s="12"/>
      <c r="ZR707" s="12"/>
      <c r="ZS707" s="12"/>
      <c r="ZT707" s="12"/>
      <c r="ZU707" s="12"/>
      <c r="ZV707" s="12"/>
      <c r="ZW707" s="12"/>
      <c r="ZX707" s="12"/>
      <c r="ZY707" s="12"/>
      <c r="ZZ707" s="12"/>
      <c r="AAA707" s="12"/>
      <c r="AAB707" s="12"/>
      <c r="AAC707" s="12"/>
      <c r="AAD707" s="12"/>
      <c r="AAE707" s="12"/>
      <c r="AAF707" s="12"/>
      <c r="AAG707" s="12"/>
      <c r="AAH707" s="12"/>
      <c r="AAI707" s="12"/>
      <c r="AAJ707" s="12"/>
      <c r="AAK707" s="12"/>
      <c r="AAL707" s="12"/>
      <c r="AAM707" s="12"/>
      <c r="AAN707" s="12"/>
      <c r="AAO707" s="12"/>
      <c r="AAP707" s="12"/>
      <c r="AAQ707" s="12"/>
      <c r="AAR707" s="12"/>
      <c r="AAS707" s="12"/>
      <c r="AAT707" s="12"/>
      <c r="AAU707" s="12"/>
      <c r="AAV707" s="12"/>
      <c r="AAW707" s="12"/>
      <c r="AAX707" s="12"/>
      <c r="AAY707" s="12"/>
      <c r="AAZ707" s="12"/>
      <c r="ABA707" s="12"/>
      <c r="ABB707" s="12"/>
      <c r="ABC707" s="12"/>
      <c r="ABD707" s="12"/>
      <c r="ABE707" s="12"/>
      <c r="ABF707" s="12"/>
      <c r="ABG707" s="12"/>
      <c r="ABH707" s="12"/>
      <c r="ABI707" s="12"/>
      <c r="ABJ707" s="12"/>
      <c r="ABK707" s="12"/>
      <c r="ABL707" s="12"/>
      <c r="ABM707" s="12"/>
      <c r="ABN707" s="12"/>
      <c r="ABO707" s="12"/>
      <c r="ABP707" s="12"/>
      <c r="ABQ707" s="12"/>
      <c r="ABR707" s="12"/>
      <c r="ABS707" s="12"/>
      <c r="ABT707" s="12"/>
      <c r="ABU707" s="12"/>
      <c r="ABV707" s="12"/>
      <c r="ABW707" s="12"/>
      <c r="ABX707" s="12"/>
      <c r="ABY707" s="12"/>
      <c r="ABZ707" s="12"/>
      <c r="ACA707" s="12"/>
      <c r="ACB707" s="12"/>
      <c r="ACC707" s="12"/>
      <c r="ACD707" s="12"/>
      <c r="ACE707" s="12"/>
      <c r="ACF707" s="12"/>
      <c r="ACG707" s="12"/>
      <c r="ACH707" s="12"/>
      <c r="ACI707" s="12"/>
      <c r="ACJ707" s="12"/>
      <c r="ACK707" s="12"/>
      <c r="ACL707" s="12"/>
      <c r="ACM707" s="12"/>
      <c r="ACN707" s="12"/>
      <c r="ACO707" s="12"/>
      <c r="ACP707" s="12"/>
      <c r="ACQ707" s="12"/>
      <c r="ACR707" s="12"/>
      <c r="ACS707" s="12"/>
      <c r="ACT707" s="12"/>
      <c r="ACU707" s="12"/>
      <c r="ACV707" s="12"/>
      <c r="ACW707" s="12"/>
      <c r="ACX707" s="12"/>
      <c r="ACY707" s="12"/>
      <c r="ACZ707" s="12"/>
      <c r="ADA707" s="12"/>
      <c r="ADB707" s="12"/>
      <c r="ADC707" s="12"/>
      <c r="ADD707" s="12"/>
      <c r="ADE707" s="12"/>
      <c r="ADF707" s="12"/>
      <c r="ADG707" s="12"/>
      <c r="ADH707" s="12"/>
      <c r="ADI707" s="12"/>
      <c r="ADJ707" s="12"/>
      <c r="ADK707" s="12"/>
      <c r="ADL707" s="12"/>
      <c r="ADM707" s="12"/>
      <c r="ADN707" s="12"/>
      <c r="ADO707" s="12"/>
      <c r="ADP707" s="12"/>
      <c r="ADQ707" s="12"/>
      <c r="ADR707" s="12"/>
      <c r="ADS707" s="12"/>
      <c r="ADT707" s="12"/>
      <c r="ADU707" s="12"/>
      <c r="ADV707" s="12"/>
      <c r="ADW707" s="12"/>
      <c r="ADX707" s="12"/>
      <c r="ADY707" s="12"/>
      <c r="ADZ707" s="12"/>
    </row>
    <row r="708" spans="1:806" x14ac:dyDescent="0.25">
      <c r="A708" s="14" t="s">
        <v>579</v>
      </c>
      <c r="B708" s="19">
        <v>43939</v>
      </c>
      <c r="C708" s="8" t="str">
        <f>HYPERLINK("https://www.youtube.com/watch?v=idtthDOlWMc","BoatBuilding - Fitting Deck Beams! (Tally Ho EP70)")</f>
        <v>BoatBuilding - Fitting Deck Beams! (Tally Ho EP70)</v>
      </c>
      <c r="D708" s="4" t="s">
        <v>581</v>
      </c>
    </row>
    <row r="709" spans="1:806" x14ac:dyDescent="0.25">
      <c r="D709" s="4" t="s">
        <v>891</v>
      </c>
    </row>
    <row r="710" spans="1:806" x14ac:dyDescent="0.25">
      <c r="D710" s="4" t="s">
        <v>892</v>
      </c>
    </row>
    <row r="711" spans="1:806" x14ac:dyDescent="0.25">
      <c r="D711" s="4" t="s">
        <v>582</v>
      </c>
    </row>
    <row r="712" spans="1:806" x14ac:dyDescent="0.25">
      <c r="D712" s="4" t="s">
        <v>893</v>
      </c>
    </row>
    <row r="713" spans="1:806" x14ac:dyDescent="0.25">
      <c r="D713" s="4" t="s">
        <v>583</v>
      </c>
    </row>
    <row r="714" spans="1:806" x14ac:dyDescent="0.25">
      <c r="D714" s="4" t="s">
        <v>584</v>
      </c>
    </row>
    <row r="715" spans="1:806" x14ac:dyDescent="0.25">
      <c r="D715" s="4" t="s">
        <v>585</v>
      </c>
    </row>
    <row r="716" spans="1:806" x14ac:dyDescent="0.25">
      <c r="D716" s="4" t="s">
        <v>586</v>
      </c>
    </row>
    <row r="717" spans="1:806" s="1" customFormat="1" x14ac:dyDescent="0.25">
      <c r="A717" s="7"/>
      <c r="B717" s="20"/>
      <c r="C717" s="5"/>
      <c r="D717" s="5" t="s">
        <v>587</v>
      </c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  <c r="FG717" s="12"/>
      <c r="FH717" s="12"/>
      <c r="FI717" s="12"/>
      <c r="FJ717" s="12"/>
      <c r="FK717" s="12"/>
      <c r="FL717" s="12"/>
      <c r="FM717" s="12"/>
      <c r="FN717" s="12"/>
      <c r="FO717" s="12"/>
      <c r="FP717" s="12"/>
      <c r="FQ717" s="12"/>
      <c r="FR717" s="12"/>
      <c r="FS717" s="12"/>
      <c r="FT717" s="12"/>
      <c r="FU717" s="12"/>
      <c r="FV717" s="12"/>
      <c r="FW717" s="12"/>
      <c r="FX717" s="12"/>
      <c r="FY717" s="12"/>
      <c r="FZ717" s="12"/>
      <c r="GA717" s="12"/>
      <c r="GB717" s="12"/>
      <c r="GC717" s="12"/>
      <c r="GD717" s="12"/>
      <c r="GE717" s="12"/>
      <c r="GF717" s="12"/>
      <c r="GG717" s="12"/>
      <c r="GH717" s="12"/>
      <c r="GI717" s="12"/>
      <c r="GJ717" s="12"/>
      <c r="GK717" s="12"/>
      <c r="GL717" s="12"/>
      <c r="GM717" s="12"/>
      <c r="GN717" s="12"/>
      <c r="GO717" s="12"/>
      <c r="GP717" s="12"/>
      <c r="GQ717" s="12"/>
      <c r="GR717" s="12"/>
      <c r="GS717" s="12"/>
      <c r="GT717" s="12"/>
      <c r="GU717" s="12"/>
      <c r="GV717" s="12"/>
      <c r="GW717" s="12"/>
      <c r="GX717" s="12"/>
      <c r="GY717" s="12"/>
      <c r="GZ717" s="12"/>
      <c r="HA717" s="12"/>
      <c r="HB717" s="12"/>
      <c r="HC717" s="12"/>
      <c r="HD717" s="12"/>
      <c r="HE717" s="12"/>
      <c r="HF717" s="12"/>
      <c r="HG717" s="12"/>
      <c r="HH717" s="12"/>
      <c r="HI717" s="12"/>
      <c r="HJ717" s="12"/>
      <c r="HK717" s="12"/>
      <c r="HL717" s="12"/>
      <c r="HM717" s="12"/>
      <c r="HN717" s="12"/>
      <c r="HO717" s="12"/>
      <c r="HP717" s="12"/>
      <c r="HQ717" s="12"/>
      <c r="HR717" s="12"/>
      <c r="HS717" s="12"/>
      <c r="HT717" s="12"/>
      <c r="HU717" s="12"/>
      <c r="HV717" s="12"/>
      <c r="HW717" s="12"/>
      <c r="HX717" s="12"/>
      <c r="HY717" s="12"/>
      <c r="HZ717" s="12"/>
      <c r="IA717" s="12"/>
      <c r="IB717" s="12"/>
      <c r="IC717" s="12"/>
      <c r="ID717" s="12"/>
      <c r="IE717" s="12"/>
      <c r="IF717" s="12"/>
      <c r="IG717" s="12"/>
      <c r="IH717" s="12"/>
      <c r="II717" s="12"/>
      <c r="IJ717" s="12"/>
      <c r="IK717" s="12"/>
      <c r="IL717" s="12"/>
      <c r="IM717" s="12"/>
      <c r="IN717" s="12"/>
      <c r="IO717" s="12"/>
      <c r="IP717" s="12"/>
      <c r="IQ717" s="12"/>
      <c r="IR717" s="12"/>
      <c r="IS717" s="12"/>
      <c r="IT717" s="12"/>
      <c r="IU717" s="12"/>
      <c r="IV717" s="12"/>
      <c r="IW717" s="12"/>
      <c r="IX717" s="12"/>
      <c r="IY717" s="12"/>
      <c r="IZ717" s="12"/>
      <c r="JA717" s="12"/>
      <c r="JB717" s="12"/>
      <c r="JC717" s="12"/>
      <c r="JD717" s="12"/>
      <c r="JE717" s="12"/>
      <c r="JF717" s="12"/>
      <c r="JG717" s="12"/>
      <c r="JH717" s="12"/>
      <c r="JI717" s="12"/>
      <c r="JJ717" s="12"/>
      <c r="JK717" s="12"/>
      <c r="JL717" s="12"/>
      <c r="JM717" s="12"/>
      <c r="JN717" s="12"/>
      <c r="JO717" s="12"/>
      <c r="JP717" s="12"/>
      <c r="JQ717" s="12"/>
      <c r="JR717" s="12"/>
      <c r="JS717" s="12"/>
      <c r="JT717" s="12"/>
      <c r="JU717" s="12"/>
      <c r="JV717" s="12"/>
      <c r="JW717" s="12"/>
      <c r="JX717" s="12"/>
      <c r="JY717" s="12"/>
      <c r="JZ717" s="12"/>
      <c r="KA717" s="12"/>
      <c r="KB717" s="12"/>
      <c r="KC717" s="12"/>
      <c r="KD717" s="12"/>
      <c r="KE717" s="12"/>
      <c r="KF717" s="12"/>
      <c r="KG717" s="12"/>
      <c r="KH717" s="12"/>
      <c r="KI717" s="12"/>
      <c r="KJ717" s="12"/>
      <c r="KK717" s="12"/>
      <c r="KL717" s="12"/>
      <c r="KM717" s="12"/>
      <c r="KN717" s="12"/>
      <c r="KO717" s="12"/>
      <c r="KP717" s="12"/>
      <c r="KQ717" s="12"/>
      <c r="KR717" s="12"/>
      <c r="KS717" s="12"/>
      <c r="KT717" s="12"/>
      <c r="KU717" s="12"/>
      <c r="KV717" s="12"/>
      <c r="KW717" s="12"/>
      <c r="KX717" s="12"/>
      <c r="KY717" s="12"/>
      <c r="KZ717" s="12"/>
      <c r="LA717" s="12"/>
      <c r="LB717" s="12"/>
      <c r="LC717" s="12"/>
      <c r="LD717" s="12"/>
      <c r="LE717" s="12"/>
      <c r="LF717" s="12"/>
      <c r="LG717" s="12"/>
      <c r="LH717" s="12"/>
      <c r="LI717" s="12"/>
      <c r="LJ717" s="12"/>
      <c r="LK717" s="12"/>
      <c r="LL717" s="12"/>
      <c r="LM717" s="12"/>
      <c r="LN717" s="12"/>
      <c r="LO717" s="12"/>
      <c r="LP717" s="12"/>
      <c r="LQ717" s="12"/>
      <c r="LR717" s="12"/>
      <c r="LS717" s="12"/>
      <c r="LT717" s="12"/>
      <c r="LU717" s="12"/>
      <c r="LV717" s="12"/>
      <c r="LW717" s="12"/>
      <c r="LX717" s="12"/>
      <c r="LY717" s="12"/>
      <c r="LZ717" s="12"/>
      <c r="MA717" s="12"/>
      <c r="MB717" s="12"/>
      <c r="MC717" s="12"/>
      <c r="MD717" s="12"/>
      <c r="ME717" s="12"/>
      <c r="MF717" s="12"/>
      <c r="MG717" s="12"/>
      <c r="MH717" s="12"/>
      <c r="MI717" s="12"/>
      <c r="MJ717" s="12"/>
      <c r="MK717" s="12"/>
      <c r="ML717" s="12"/>
      <c r="MM717" s="12"/>
      <c r="MN717" s="12"/>
      <c r="MO717" s="12"/>
      <c r="MP717" s="12"/>
      <c r="MQ717" s="12"/>
      <c r="MR717" s="12"/>
      <c r="MS717" s="12"/>
      <c r="MT717" s="12"/>
      <c r="MU717" s="12"/>
      <c r="MV717" s="12"/>
      <c r="MW717" s="12"/>
      <c r="MX717" s="12"/>
      <c r="MY717" s="12"/>
      <c r="MZ717" s="12"/>
      <c r="NA717" s="12"/>
      <c r="NB717" s="12"/>
      <c r="NC717" s="12"/>
      <c r="ND717" s="12"/>
      <c r="NE717" s="12"/>
      <c r="NF717" s="12"/>
      <c r="NG717" s="12"/>
      <c r="NH717" s="12"/>
      <c r="NI717" s="12"/>
      <c r="NJ717" s="12"/>
      <c r="NK717" s="12"/>
      <c r="NL717" s="12"/>
      <c r="NM717" s="12"/>
      <c r="NN717" s="12"/>
      <c r="NO717" s="12"/>
      <c r="NP717" s="12"/>
      <c r="NQ717" s="12"/>
      <c r="NR717" s="12"/>
      <c r="NS717" s="12"/>
      <c r="NT717" s="12"/>
      <c r="NU717" s="12"/>
      <c r="NV717" s="12"/>
      <c r="NW717" s="12"/>
      <c r="NX717" s="12"/>
      <c r="NY717" s="12"/>
      <c r="NZ717" s="12"/>
      <c r="OA717" s="12"/>
      <c r="OB717" s="12"/>
      <c r="OC717" s="12"/>
      <c r="OD717" s="12"/>
      <c r="OE717" s="12"/>
      <c r="OF717" s="12"/>
      <c r="OG717" s="12"/>
      <c r="OH717" s="12"/>
      <c r="OI717" s="12"/>
      <c r="OJ717" s="12"/>
      <c r="OK717" s="12"/>
      <c r="OL717" s="12"/>
      <c r="OM717" s="12"/>
      <c r="ON717" s="12"/>
      <c r="OO717" s="12"/>
      <c r="OP717" s="12"/>
      <c r="OQ717" s="12"/>
      <c r="OR717" s="12"/>
      <c r="OS717" s="12"/>
      <c r="OT717" s="12"/>
      <c r="OU717" s="12"/>
      <c r="OV717" s="12"/>
      <c r="OW717" s="12"/>
      <c r="OX717" s="12"/>
      <c r="OY717" s="12"/>
      <c r="OZ717" s="12"/>
      <c r="PA717" s="12"/>
      <c r="PB717" s="12"/>
      <c r="PC717" s="12"/>
      <c r="PD717" s="12"/>
      <c r="PE717" s="12"/>
      <c r="PF717" s="12"/>
      <c r="PG717" s="12"/>
      <c r="PH717" s="12"/>
      <c r="PI717" s="12"/>
      <c r="PJ717" s="12"/>
      <c r="PK717" s="12"/>
      <c r="PL717" s="12"/>
      <c r="PM717" s="12"/>
      <c r="PN717" s="12"/>
      <c r="PO717" s="12"/>
      <c r="PP717" s="12"/>
      <c r="PQ717" s="12"/>
      <c r="PR717" s="12"/>
      <c r="PS717" s="12"/>
      <c r="PT717" s="12"/>
      <c r="PU717" s="12"/>
      <c r="PV717" s="12"/>
      <c r="PW717" s="12"/>
      <c r="PX717" s="12"/>
      <c r="PY717" s="12"/>
      <c r="PZ717" s="12"/>
      <c r="QA717" s="12"/>
      <c r="QB717" s="12"/>
      <c r="QC717" s="12"/>
      <c r="QD717" s="12"/>
      <c r="QE717" s="12"/>
      <c r="QF717" s="12"/>
      <c r="QG717" s="12"/>
      <c r="QH717" s="12"/>
      <c r="QI717" s="12"/>
      <c r="QJ717" s="12"/>
      <c r="QK717" s="12"/>
      <c r="QL717" s="12"/>
      <c r="QM717" s="12"/>
      <c r="QN717" s="12"/>
      <c r="QO717" s="12"/>
      <c r="QP717" s="12"/>
      <c r="QQ717" s="12"/>
      <c r="QR717" s="12"/>
      <c r="QS717" s="12"/>
      <c r="QT717" s="12"/>
      <c r="QU717" s="12"/>
      <c r="QV717" s="12"/>
      <c r="QW717" s="12"/>
      <c r="QX717" s="12"/>
      <c r="QY717" s="12"/>
      <c r="QZ717" s="12"/>
      <c r="RA717" s="12"/>
      <c r="RB717" s="12"/>
      <c r="RC717" s="12"/>
      <c r="RD717" s="12"/>
      <c r="RE717" s="12"/>
      <c r="RF717" s="12"/>
      <c r="RG717" s="12"/>
      <c r="RH717" s="12"/>
      <c r="RI717" s="12"/>
      <c r="RJ717" s="12"/>
      <c r="RK717" s="12"/>
      <c r="RL717" s="12"/>
      <c r="RM717" s="12"/>
      <c r="RN717" s="12"/>
      <c r="RO717" s="12"/>
      <c r="RP717" s="12"/>
      <c r="RQ717" s="12"/>
      <c r="RR717" s="12"/>
      <c r="RS717" s="12"/>
      <c r="RT717" s="12"/>
      <c r="RU717" s="12"/>
      <c r="RV717" s="12"/>
      <c r="RW717" s="12"/>
      <c r="RX717" s="12"/>
      <c r="RY717" s="12"/>
      <c r="RZ717" s="12"/>
      <c r="SA717" s="12"/>
      <c r="SB717" s="12"/>
      <c r="SC717" s="12"/>
      <c r="SD717" s="12"/>
      <c r="SE717" s="12"/>
      <c r="SF717" s="12"/>
      <c r="SG717" s="12"/>
      <c r="SH717" s="12"/>
      <c r="SI717" s="12"/>
      <c r="SJ717" s="12"/>
      <c r="SK717" s="12"/>
      <c r="SL717" s="12"/>
      <c r="SM717" s="12"/>
      <c r="SN717" s="12"/>
      <c r="SO717" s="12"/>
      <c r="SP717" s="12"/>
      <c r="SQ717" s="12"/>
      <c r="SR717" s="12"/>
      <c r="SS717" s="12"/>
      <c r="ST717" s="12"/>
      <c r="SU717" s="12"/>
      <c r="SV717" s="12"/>
      <c r="SW717" s="12"/>
      <c r="SX717" s="12"/>
      <c r="SY717" s="12"/>
      <c r="SZ717" s="12"/>
      <c r="TA717" s="12"/>
      <c r="TB717" s="12"/>
      <c r="TC717" s="12"/>
      <c r="TD717" s="12"/>
      <c r="TE717" s="12"/>
      <c r="TF717" s="12"/>
      <c r="TG717" s="12"/>
      <c r="TH717" s="12"/>
      <c r="TI717" s="12"/>
      <c r="TJ717" s="12"/>
      <c r="TK717" s="12"/>
      <c r="TL717" s="12"/>
      <c r="TM717" s="12"/>
      <c r="TN717" s="12"/>
      <c r="TO717" s="12"/>
      <c r="TP717" s="12"/>
      <c r="TQ717" s="12"/>
      <c r="TR717" s="12"/>
      <c r="TS717" s="12"/>
      <c r="TT717" s="12"/>
      <c r="TU717" s="12"/>
      <c r="TV717" s="12"/>
      <c r="TW717" s="12"/>
      <c r="TX717" s="12"/>
      <c r="TY717" s="12"/>
      <c r="TZ717" s="12"/>
      <c r="UA717" s="12"/>
      <c r="UB717" s="12"/>
      <c r="UC717" s="12"/>
      <c r="UD717" s="12"/>
      <c r="UE717" s="12"/>
      <c r="UF717" s="12"/>
      <c r="UG717" s="12"/>
      <c r="UH717" s="12"/>
      <c r="UI717" s="12"/>
      <c r="UJ717" s="12"/>
      <c r="UK717" s="12"/>
      <c r="UL717" s="12"/>
      <c r="UM717" s="12"/>
      <c r="UN717" s="12"/>
      <c r="UO717" s="12"/>
      <c r="UP717" s="12"/>
      <c r="UQ717" s="12"/>
      <c r="UR717" s="12"/>
      <c r="US717" s="12"/>
      <c r="UT717" s="12"/>
      <c r="UU717" s="12"/>
      <c r="UV717" s="12"/>
      <c r="UW717" s="12"/>
      <c r="UX717" s="12"/>
      <c r="UY717" s="12"/>
      <c r="UZ717" s="12"/>
      <c r="VA717" s="12"/>
      <c r="VB717" s="12"/>
      <c r="VC717" s="12"/>
      <c r="VD717" s="12"/>
      <c r="VE717" s="12"/>
      <c r="VF717" s="12"/>
      <c r="VG717" s="12"/>
      <c r="VH717" s="12"/>
      <c r="VI717" s="12"/>
      <c r="VJ717" s="12"/>
      <c r="VK717" s="12"/>
      <c r="VL717" s="12"/>
      <c r="VM717" s="12"/>
      <c r="VN717" s="12"/>
      <c r="VO717" s="12"/>
      <c r="VP717" s="12"/>
      <c r="VQ717" s="12"/>
      <c r="VR717" s="12"/>
      <c r="VS717" s="12"/>
      <c r="VT717" s="12"/>
      <c r="VU717" s="12"/>
      <c r="VV717" s="12"/>
      <c r="VW717" s="12"/>
      <c r="VX717" s="12"/>
      <c r="VY717" s="12"/>
      <c r="VZ717" s="12"/>
      <c r="WA717" s="12"/>
      <c r="WB717" s="12"/>
      <c r="WC717" s="12"/>
      <c r="WD717" s="12"/>
      <c r="WE717" s="12"/>
      <c r="WF717" s="12"/>
      <c r="WG717" s="12"/>
      <c r="WH717" s="12"/>
      <c r="WI717" s="12"/>
      <c r="WJ717" s="12"/>
      <c r="WK717" s="12"/>
      <c r="WL717" s="12"/>
      <c r="WM717" s="12"/>
      <c r="WN717" s="12"/>
      <c r="WO717" s="12"/>
      <c r="WP717" s="12"/>
      <c r="WQ717" s="12"/>
      <c r="WR717" s="12"/>
      <c r="WS717" s="12"/>
      <c r="WT717" s="12"/>
      <c r="WU717" s="12"/>
      <c r="WV717" s="12"/>
      <c r="WW717" s="12"/>
      <c r="WX717" s="12"/>
      <c r="WY717" s="12"/>
      <c r="WZ717" s="12"/>
      <c r="XA717" s="12"/>
      <c r="XB717" s="12"/>
      <c r="XC717" s="12"/>
      <c r="XD717" s="12"/>
      <c r="XE717" s="12"/>
      <c r="XF717" s="12"/>
      <c r="XG717" s="12"/>
      <c r="XH717" s="12"/>
      <c r="XI717" s="12"/>
      <c r="XJ717" s="12"/>
      <c r="XK717" s="12"/>
      <c r="XL717" s="12"/>
      <c r="XM717" s="12"/>
      <c r="XN717" s="12"/>
      <c r="XO717" s="12"/>
      <c r="XP717" s="12"/>
      <c r="XQ717" s="12"/>
      <c r="XR717" s="12"/>
      <c r="XS717" s="12"/>
      <c r="XT717" s="12"/>
      <c r="XU717" s="12"/>
      <c r="XV717" s="12"/>
      <c r="XW717" s="12"/>
      <c r="XX717" s="12"/>
      <c r="XY717" s="12"/>
      <c r="XZ717" s="12"/>
      <c r="YA717" s="12"/>
      <c r="YB717" s="12"/>
      <c r="YC717" s="12"/>
      <c r="YD717" s="12"/>
      <c r="YE717" s="12"/>
      <c r="YF717" s="12"/>
      <c r="YG717" s="12"/>
      <c r="YH717" s="12"/>
      <c r="YI717" s="12"/>
      <c r="YJ717" s="12"/>
      <c r="YK717" s="12"/>
      <c r="YL717" s="12"/>
      <c r="YM717" s="12"/>
      <c r="YN717" s="12"/>
      <c r="YO717" s="12"/>
      <c r="YP717" s="12"/>
      <c r="YQ717" s="12"/>
      <c r="YR717" s="12"/>
      <c r="YS717" s="12"/>
      <c r="YT717" s="12"/>
      <c r="YU717" s="12"/>
      <c r="YV717" s="12"/>
      <c r="YW717" s="12"/>
      <c r="YX717" s="12"/>
      <c r="YY717" s="12"/>
      <c r="YZ717" s="12"/>
      <c r="ZA717" s="12"/>
      <c r="ZB717" s="12"/>
      <c r="ZC717" s="12"/>
      <c r="ZD717" s="12"/>
      <c r="ZE717" s="12"/>
      <c r="ZF717" s="12"/>
      <c r="ZG717" s="12"/>
      <c r="ZH717" s="12"/>
      <c r="ZI717" s="12"/>
      <c r="ZJ717" s="12"/>
      <c r="ZK717" s="12"/>
      <c r="ZL717" s="12"/>
      <c r="ZM717" s="12"/>
      <c r="ZN717" s="12"/>
      <c r="ZO717" s="12"/>
      <c r="ZP717" s="12"/>
      <c r="ZQ717" s="12"/>
      <c r="ZR717" s="12"/>
      <c r="ZS717" s="12"/>
      <c r="ZT717" s="12"/>
      <c r="ZU717" s="12"/>
      <c r="ZV717" s="12"/>
      <c r="ZW717" s="12"/>
      <c r="ZX717" s="12"/>
      <c r="ZY717" s="12"/>
      <c r="ZZ717" s="12"/>
      <c r="AAA717" s="12"/>
      <c r="AAB717" s="12"/>
      <c r="AAC717" s="12"/>
      <c r="AAD717" s="12"/>
      <c r="AAE717" s="12"/>
      <c r="AAF717" s="12"/>
      <c r="AAG717" s="12"/>
      <c r="AAH717" s="12"/>
      <c r="AAI717" s="12"/>
      <c r="AAJ717" s="12"/>
      <c r="AAK717" s="12"/>
      <c r="AAL717" s="12"/>
      <c r="AAM717" s="12"/>
      <c r="AAN717" s="12"/>
      <c r="AAO717" s="12"/>
      <c r="AAP717" s="12"/>
      <c r="AAQ717" s="12"/>
      <c r="AAR717" s="12"/>
      <c r="AAS717" s="12"/>
      <c r="AAT717" s="12"/>
      <c r="AAU717" s="12"/>
      <c r="AAV717" s="12"/>
      <c r="AAW717" s="12"/>
      <c r="AAX717" s="12"/>
      <c r="AAY717" s="12"/>
      <c r="AAZ717" s="12"/>
      <c r="ABA717" s="12"/>
      <c r="ABB717" s="12"/>
      <c r="ABC717" s="12"/>
      <c r="ABD717" s="12"/>
      <c r="ABE717" s="12"/>
      <c r="ABF717" s="12"/>
      <c r="ABG717" s="12"/>
      <c r="ABH717" s="12"/>
      <c r="ABI717" s="12"/>
      <c r="ABJ717" s="12"/>
      <c r="ABK717" s="12"/>
      <c r="ABL717" s="12"/>
      <c r="ABM717" s="12"/>
      <c r="ABN717" s="12"/>
      <c r="ABO717" s="12"/>
      <c r="ABP717" s="12"/>
      <c r="ABQ717" s="12"/>
      <c r="ABR717" s="12"/>
      <c r="ABS717" s="12"/>
      <c r="ABT717" s="12"/>
      <c r="ABU717" s="12"/>
      <c r="ABV717" s="12"/>
      <c r="ABW717" s="12"/>
      <c r="ABX717" s="12"/>
      <c r="ABY717" s="12"/>
      <c r="ABZ717" s="12"/>
      <c r="ACA717" s="12"/>
      <c r="ACB717" s="12"/>
      <c r="ACC717" s="12"/>
      <c r="ACD717" s="12"/>
      <c r="ACE717" s="12"/>
      <c r="ACF717" s="12"/>
      <c r="ACG717" s="12"/>
      <c r="ACH717" s="12"/>
      <c r="ACI717" s="12"/>
      <c r="ACJ717" s="12"/>
      <c r="ACK717" s="12"/>
      <c r="ACL717" s="12"/>
      <c r="ACM717" s="12"/>
      <c r="ACN717" s="12"/>
      <c r="ACO717" s="12"/>
      <c r="ACP717" s="12"/>
      <c r="ACQ717" s="12"/>
      <c r="ACR717" s="12"/>
      <c r="ACS717" s="12"/>
      <c r="ACT717" s="12"/>
      <c r="ACU717" s="12"/>
      <c r="ACV717" s="12"/>
      <c r="ACW717" s="12"/>
      <c r="ACX717" s="12"/>
      <c r="ACY717" s="12"/>
      <c r="ACZ717" s="12"/>
      <c r="ADA717" s="12"/>
      <c r="ADB717" s="12"/>
      <c r="ADC717" s="12"/>
      <c r="ADD717" s="12"/>
      <c r="ADE717" s="12"/>
      <c r="ADF717" s="12"/>
      <c r="ADG717" s="12"/>
      <c r="ADH717" s="12"/>
      <c r="ADI717" s="12"/>
      <c r="ADJ717" s="12"/>
      <c r="ADK717" s="12"/>
      <c r="ADL717" s="12"/>
      <c r="ADM717" s="12"/>
      <c r="ADN717" s="12"/>
      <c r="ADO717" s="12"/>
      <c r="ADP717" s="12"/>
      <c r="ADQ717" s="12"/>
      <c r="ADR717" s="12"/>
      <c r="ADS717" s="12"/>
      <c r="ADT717" s="12"/>
      <c r="ADU717" s="12"/>
      <c r="ADV717" s="12"/>
      <c r="ADW717" s="12"/>
      <c r="ADX717" s="12"/>
      <c r="ADY717" s="12"/>
      <c r="ADZ717" s="12"/>
    </row>
    <row r="718" spans="1:806" x14ac:dyDescent="0.25">
      <c r="A718" s="14" t="s">
        <v>588</v>
      </c>
      <c r="B718" s="19">
        <v>43953</v>
      </c>
      <c r="C718" s="8" t="str">
        <f>HYPERLINK("https://www.youtube.com/watch?v=k0Mxtu8ra5w","BoatBuilding - Building the Deck Structure! (EP71)")</f>
        <v>BoatBuilding - Building the Deck Structure! (EP71)</v>
      </c>
      <c r="D718" s="4" t="s">
        <v>599</v>
      </c>
    </row>
    <row r="719" spans="1:806" x14ac:dyDescent="0.25">
      <c r="D719" s="4" t="s">
        <v>589</v>
      </c>
    </row>
    <row r="720" spans="1:806" x14ac:dyDescent="0.25">
      <c r="D720" s="4" t="s">
        <v>590</v>
      </c>
    </row>
    <row r="721" spans="1:806" x14ac:dyDescent="0.25">
      <c r="D721" s="4" t="s">
        <v>591</v>
      </c>
    </row>
    <row r="722" spans="1:806" x14ac:dyDescent="0.25">
      <c r="D722" s="4" t="s">
        <v>592</v>
      </c>
    </row>
    <row r="723" spans="1:806" x14ac:dyDescent="0.25">
      <c r="D723" s="4" t="s">
        <v>593</v>
      </c>
    </row>
    <row r="724" spans="1:806" x14ac:dyDescent="0.25">
      <c r="D724" s="4" t="s">
        <v>594</v>
      </c>
    </row>
    <row r="725" spans="1:806" x14ac:dyDescent="0.25">
      <c r="D725" s="4" t="s">
        <v>894</v>
      </c>
    </row>
    <row r="726" spans="1:806" x14ac:dyDescent="0.25">
      <c r="D726" s="4" t="s">
        <v>595</v>
      </c>
    </row>
    <row r="727" spans="1:806" x14ac:dyDescent="0.25">
      <c r="D727" s="4" t="s">
        <v>895</v>
      </c>
    </row>
    <row r="728" spans="1:806" x14ac:dyDescent="0.25">
      <c r="D728" s="4" t="s">
        <v>596</v>
      </c>
    </row>
    <row r="729" spans="1:806" x14ac:dyDescent="0.25">
      <c r="D729" s="4" t="s">
        <v>896</v>
      </c>
    </row>
    <row r="730" spans="1:806" x14ac:dyDescent="0.25">
      <c r="D730" s="4" t="s">
        <v>897</v>
      </c>
    </row>
    <row r="731" spans="1:806" x14ac:dyDescent="0.25">
      <c r="D731" s="4" t="s">
        <v>597</v>
      </c>
    </row>
    <row r="732" spans="1:806" x14ac:dyDescent="0.25">
      <c r="D732" s="4" t="s">
        <v>898</v>
      </c>
    </row>
    <row r="733" spans="1:806" x14ac:dyDescent="0.25">
      <c r="D733" s="4" t="s">
        <v>899</v>
      </c>
    </row>
    <row r="734" spans="1:806" x14ac:dyDescent="0.25">
      <c r="D734" s="4" t="s">
        <v>600</v>
      </c>
    </row>
    <row r="735" spans="1:806" x14ac:dyDescent="0.25">
      <c r="D735" s="4" t="s">
        <v>900</v>
      </c>
    </row>
    <row r="736" spans="1:806" s="1" customFormat="1" x14ac:dyDescent="0.25">
      <c r="A736" s="7"/>
      <c r="B736" s="20"/>
      <c r="C736" s="5"/>
      <c r="D736" s="5" t="s">
        <v>901</v>
      </c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  <c r="FG736" s="12"/>
      <c r="FH736" s="12"/>
      <c r="FI736" s="12"/>
      <c r="FJ736" s="12"/>
      <c r="FK736" s="12"/>
      <c r="FL736" s="12"/>
      <c r="FM736" s="12"/>
      <c r="FN736" s="12"/>
      <c r="FO736" s="12"/>
      <c r="FP736" s="12"/>
      <c r="FQ736" s="12"/>
      <c r="FR736" s="12"/>
      <c r="FS736" s="12"/>
      <c r="FT736" s="12"/>
      <c r="FU736" s="12"/>
      <c r="FV736" s="12"/>
      <c r="FW736" s="12"/>
      <c r="FX736" s="12"/>
      <c r="FY736" s="12"/>
      <c r="FZ736" s="12"/>
      <c r="GA736" s="12"/>
      <c r="GB736" s="12"/>
      <c r="GC736" s="12"/>
      <c r="GD736" s="12"/>
      <c r="GE736" s="12"/>
      <c r="GF736" s="12"/>
      <c r="GG736" s="12"/>
      <c r="GH736" s="12"/>
      <c r="GI736" s="12"/>
      <c r="GJ736" s="12"/>
      <c r="GK736" s="12"/>
      <c r="GL736" s="12"/>
      <c r="GM736" s="12"/>
      <c r="GN736" s="12"/>
      <c r="GO736" s="12"/>
      <c r="GP736" s="12"/>
      <c r="GQ736" s="12"/>
      <c r="GR736" s="12"/>
      <c r="GS736" s="12"/>
      <c r="GT736" s="12"/>
      <c r="GU736" s="12"/>
      <c r="GV736" s="12"/>
      <c r="GW736" s="12"/>
      <c r="GX736" s="12"/>
      <c r="GY736" s="12"/>
      <c r="GZ736" s="12"/>
      <c r="HA736" s="12"/>
      <c r="HB736" s="12"/>
      <c r="HC736" s="12"/>
      <c r="HD736" s="12"/>
      <c r="HE736" s="12"/>
      <c r="HF736" s="12"/>
      <c r="HG736" s="12"/>
      <c r="HH736" s="12"/>
      <c r="HI736" s="12"/>
      <c r="HJ736" s="12"/>
      <c r="HK736" s="12"/>
      <c r="HL736" s="12"/>
      <c r="HM736" s="12"/>
      <c r="HN736" s="12"/>
      <c r="HO736" s="12"/>
      <c r="HP736" s="12"/>
      <c r="HQ736" s="12"/>
      <c r="HR736" s="12"/>
      <c r="HS736" s="12"/>
      <c r="HT736" s="12"/>
      <c r="HU736" s="12"/>
      <c r="HV736" s="12"/>
      <c r="HW736" s="12"/>
      <c r="HX736" s="12"/>
      <c r="HY736" s="12"/>
      <c r="HZ736" s="12"/>
      <c r="IA736" s="12"/>
      <c r="IB736" s="12"/>
      <c r="IC736" s="12"/>
      <c r="ID736" s="12"/>
      <c r="IE736" s="12"/>
      <c r="IF736" s="12"/>
      <c r="IG736" s="12"/>
      <c r="IH736" s="12"/>
      <c r="II736" s="12"/>
      <c r="IJ736" s="12"/>
      <c r="IK736" s="12"/>
      <c r="IL736" s="12"/>
      <c r="IM736" s="12"/>
      <c r="IN736" s="12"/>
      <c r="IO736" s="12"/>
      <c r="IP736" s="12"/>
      <c r="IQ736" s="12"/>
      <c r="IR736" s="12"/>
      <c r="IS736" s="12"/>
      <c r="IT736" s="12"/>
      <c r="IU736" s="12"/>
      <c r="IV736" s="12"/>
      <c r="IW736" s="12"/>
      <c r="IX736" s="12"/>
      <c r="IY736" s="12"/>
      <c r="IZ736" s="12"/>
      <c r="JA736" s="12"/>
      <c r="JB736" s="12"/>
      <c r="JC736" s="12"/>
      <c r="JD736" s="12"/>
      <c r="JE736" s="12"/>
      <c r="JF736" s="12"/>
      <c r="JG736" s="12"/>
      <c r="JH736" s="12"/>
      <c r="JI736" s="12"/>
      <c r="JJ736" s="12"/>
      <c r="JK736" s="12"/>
      <c r="JL736" s="12"/>
      <c r="JM736" s="12"/>
      <c r="JN736" s="12"/>
      <c r="JO736" s="12"/>
      <c r="JP736" s="12"/>
      <c r="JQ736" s="12"/>
      <c r="JR736" s="12"/>
      <c r="JS736" s="12"/>
      <c r="JT736" s="12"/>
      <c r="JU736" s="12"/>
      <c r="JV736" s="12"/>
      <c r="JW736" s="12"/>
      <c r="JX736" s="12"/>
      <c r="JY736" s="12"/>
      <c r="JZ736" s="12"/>
      <c r="KA736" s="12"/>
      <c r="KB736" s="12"/>
      <c r="KC736" s="12"/>
      <c r="KD736" s="12"/>
      <c r="KE736" s="12"/>
      <c r="KF736" s="12"/>
      <c r="KG736" s="12"/>
      <c r="KH736" s="12"/>
      <c r="KI736" s="12"/>
      <c r="KJ736" s="12"/>
      <c r="KK736" s="12"/>
      <c r="KL736" s="12"/>
      <c r="KM736" s="12"/>
      <c r="KN736" s="12"/>
      <c r="KO736" s="12"/>
      <c r="KP736" s="12"/>
      <c r="KQ736" s="12"/>
      <c r="KR736" s="12"/>
      <c r="KS736" s="12"/>
      <c r="KT736" s="12"/>
      <c r="KU736" s="12"/>
      <c r="KV736" s="12"/>
      <c r="KW736" s="12"/>
      <c r="KX736" s="12"/>
      <c r="KY736" s="12"/>
      <c r="KZ736" s="12"/>
      <c r="LA736" s="12"/>
      <c r="LB736" s="12"/>
      <c r="LC736" s="12"/>
      <c r="LD736" s="12"/>
      <c r="LE736" s="12"/>
      <c r="LF736" s="12"/>
      <c r="LG736" s="12"/>
      <c r="LH736" s="12"/>
      <c r="LI736" s="12"/>
      <c r="LJ736" s="12"/>
      <c r="LK736" s="12"/>
      <c r="LL736" s="12"/>
      <c r="LM736" s="12"/>
      <c r="LN736" s="12"/>
      <c r="LO736" s="12"/>
      <c r="LP736" s="12"/>
      <c r="LQ736" s="12"/>
      <c r="LR736" s="12"/>
      <c r="LS736" s="12"/>
      <c r="LT736" s="12"/>
      <c r="LU736" s="12"/>
      <c r="LV736" s="12"/>
      <c r="LW736" s="12"/>
      <c r="LX736" s="12"/>
      <c r="LY736" s="12"/>
      <c r="LZ736" s="12"/>
      <c r="MA736" s="12"/>
      <c r="MB736" s="12"/>
      <c r="MC736" s="12"/>
      <c r="MD736" s="12"/>
      <c r="ME736" s="12"/>
      <c r="MF736" s="12"/>
      <c r="MG736" s="12"/>
      <c r="MH736" s="12"/>
      <c r="MI736" s="12"/>
      <c r="MJ736" s="12"/>
      <c r="MK736" s="12"/>
      <c r="ML736" s="12"/>
      <c r="MM736" s="12"/>
      <c r="MN736" s="12"/>
      <c r="MO736" s="12"/>
      <c r="MP736" s="12"/>
      <c r="MQ736" s="12"/>
      <c r="MR736" s="12"/>
      <c r="MS736" s="12"/>
      <c r="MT736" s="12"/>
      <c r="MU736" s="12"/>
      <c r="MV736" s="12"/>
      <c r="MW736" s="12"/>
      <c r="MX736" s="12"/>
      <c r="MY736" s="12"/>
      <c r="MZ736" s="12"/>
      <c r="NA736" s="12"/>
      <c r="NB736" s="12"/>
      <c r="NC736" s="12"/>
      <c r="ND736" s="12"/>
      <c r="NE736" s="12"/>
      <c r="NF736" s="12"/>
      <c r="NG736" s="12"/>
      <c r="NH736" s="12"/>
      <c r="NI736" s="12"/>
      <c r="NJ736" s="12"/>
      <c r="NK736" s="12"/>
      <c r="NL736" s="12"/>
      <c r="NM736" s="12"/>
      <c r="NN736" s="12"/>
      <c r="NO736" s="12"/>
      <c r="NP736" s="12"/>
      <c r="NQ736" s="12"/>
      <c r="NR736" s="12"/>
      <c r="NS736" s="12"/>
      <c r="NT736" s="12"/>
      <c r="NU736" s="12"/>
      <c r="NV736" s="12"/>
      <c r="NW736" s="12"/>
      <c r="NX736" s="12"/>
      <c r="NY736" s="12"/>
      <c r="NZ736" s="12"/>
      <c r="OA736" s="12"/>
      <c r="OB736" s="12"/>
      <c r="OC736" s="12"/>
      <c r="OD736" s="12"/>
      <c r="OE736" s="12"/>
      <c r="OF736" s="12"/>
      <c r="OG736" s="12"/>
      <c r="OH736" s="12"/>
      <c r="OI736" s="12"/>
      <c r="OJ736" s="12"/>
      <c r="OK736" s="12"/>
      <c r="OL736" s="12"/>
      <c r="OM736" s="12"/>
      <c r="ON736" s="12"/>
      <c r="OO736" s="12"/>
      <c r="OP736" s="12"/>
      <c r="OQ736" s="12"/>
      <c r="OR736" s="12"/>
      <c r="OS736" s="12"/>
      <c r="OT736" s="12"/>
      <c r="OU736" s="12"/>
      <c r="OV736" s="12"/>
      <c r="OW736" s="12"/>
      <c r="OX736" s="12"/>
      <c r="OY736" s="12"/>
      <c r="OZ736" s="12"/>
      <c r="PA736" s="12"/>
      <c r="PB736" s="12"/>
      <c r="PC736" s="12"/>
      <c r="PD736" s="12"/>
      <c r="PE736" s="12"/>
      <c r="PF736" s="12"/>
      <c r="PG736" s="12"/>
      <c r="PH736" s="12"/>
      <c r="PI736" s="12"/>
      <c r="PJ736" s="12"/>
      <c r="PK736" s="12"/>
      <c r="PL736" s="12"/>
      <c r="PM736" s="12"/>
      <c r="PN736" s="12"/>
      <c r="PO736" s="12"/>
      <c r="PP736" s="12"/>
      <c r="PQ736" s="12"/>
      <c r="PR736" s="12"/>
      <c r="PS736" s="12"/>
      <c r="PT736" s="12"/>
      <c r="PU736" s="12"/>
      <c r="PV736" s="12"/>
      <c r="PW736" s="12"/>
      <c r="PX736" s="12"/>
      <c r="PY736" s="12"/>
      <c r="PZ736" s="12"/>
      <c r="QA736" s="12"/>
      <c r="QB736" s="12"/>
      <c r="QC736" s="12"/>
      <c r="QD736" s="12"/>
      <c r="QE736" s="12"/>
      <c r="QF736" s="12"/>
      <c r="QG736" s="12"/>
      <c r="QH736" s="12"/>
      <c r="QI736" s="12"/>
      <c r="QJ736" s="12"/>
      <c r="QK736" s="12"/>
      <c r="QL736" s="12"/>
      <c r="QM736" s="12"/>
      <c r="QN736" s="12"/>
      <c r="QO736" s="12"/>
      <c r="QP736" s="12"/>
      <c r="QQ736" s="12"/>
      <c r="QR736" s="12"/>
      <c r="QS736" s="12"/>
      <c r="QT736" s="12"/>
      <c r="QU736" s="12"/>
      <c r="QV736" s="12"/>
      <c r="QW736" s="12"/>
      <c r="QX736" s="12"/>
      <c r="QY736" s="12"/>
      <c r="QZ736" s="12"/>
      <c r="RA736" s="12"/>
      <c r="RB736" s="12"/>
      <c r="RC736" s="12"/>
      <c r="RD736" s="12"/>
      <c r="RE736" s="12"/>
      <c r="RF736" s="12"/>
      <c r="RG736" s="12"/>
      <c r="RH736" s="12"/>
      <c r="RI736" s="12"/>
      <c r="RJ736" s="12"/>
      <c r="RK736" s="12"/>
      <c r="RL736" s="12"/>
      <c r="RM736" s="12"/>
      <c r="RN736" s="12"/>
      <c r="RO736" s="12"/>
      <c r="RP736" s="12"/>
      <c r="RQ736" s="12"/>
      <c r="RR736" s="12"/>
      <c r="RS736" s="12"/>
      <c r="RT736" s="12"/>
      <c r="RU736" s="12"/>
      <c r="RV736" s="12"/>
      <c r="RW736" s="12"/>
      <c r="RX736" s="12"/>
      <c r="RY736" s="12"/>
      <c r="RZ736" s="12"/>
      <c r="SA736" s="12"/>
      <c r="SB736" s="12"/>
      <c r="SC736" s="12"/>
      <c r="SD736" s="12"/>
      <c r="SE736" s="12"/>
      <c r="SF736" s="12"/>
      <c r="SG736" s="12"/>
      <c r="SH736" s="12"/>
      <c r="SI736" s="12"/>
      <c r="SJ736" s="12"/>
      <c r="SK736" s="12"/>
      <c r="SL736" s="12"/>
      <c r="SM736" s="12"/>
      <c r="SN736" s="12"/>
      <c r="SO736" s="12"/>
      <c r="SP736" s="12"/>
      <c r="SQ736" s="12"/>
      <c r="SR736" s="12"/>
      <c r="SS736" s="12"/>
      <c r="ST736" s="12"/>
      <c r="SU736" s="12"/>
      <c r="SV736" s="12"/>
      <c r="SW736" s="12"/>
      <c r="SX736" s="12"/>
      <c r="SY736" s="12"/>
      <c r="SZ736" s="12"/>
      <c r="TA736" s="12"/>
      <c r="TB736" s="12"/>
      <c r="TC736" s="12"/>
      <c r="TD736" s="12"/>
      <c r="TE736" s="12"/>
      <c r="TF736" s="12"/>
      <c r="TG736" s="12"/>
      <c r="TH736" s="12"/>
      <c r="TI736" s="12"/>
      <c r="TJ736" s="12"/>
      <c r="TK736" s="12"/>
      <c r="TL736" s="12"/>
      <c r="TM736" s="12"/>
      <c r="TN736" s="12"/>
      <c r="TO736" s="12"/>
      <c r="TP736" s="12"/>
      <c r="TQ736" s="12"/>
      <c r="TR736" s="12"/>
      <c r="TS736" s="12"/>
      <c r="TT736" s="12"/>
      <c r="TU736" s="12"/>
      <c r="TV736" s="12"/>
      <c r="TW736" s="12"/>
      <c r="TX736" s="12"/>
      <c r="TY736" s="12"/>
      <c r="TZ736" s="12"/>
      <c r="UA736" s="12"/>
      <c r="UB736" s="12"/>
      <c r="UC736" s="12"/>
      <c r="UD736" s="12"/>
      <c r="UE736" s="12"/>
      <c r="UF736" s="12"/>
      <c r="UG736" s="12"/>
      <c r="UH736" s="12"/>
      <c r="UI736" s="12"/>
      <c r="UJ736" s="12"/>
      <c r="UK736" s="12"/>
      <c r="UL736" s="12"/>
      <c r="UM736" s="12"/>
      <c r="UN736" s="12"/>
      <c r="UO736" s="12"/>
      <c r="UP736" s="12"/>
      <c r="UQ736" s="12"/>
      <c r="UR736" s="12"/>
      <c r="US736" s="12"/>
      <c r="UT736" s="12"/>
      <c r="UU736" s="12"/>
      <c r="UV736" s="12"/>
      <c r="UW736" s="12"/>
      <c r="UX736" s="12"/>
      <c r="UY736" s="12"/>
      <c r="UZ736" s="12"/>
      <c r="VA736" s="12"/>
      <c r="VB736" s="12"/>
      <c r="VC736" s="12"/>
      <c r="VD736" s="12"/>
      <c r="VE736" s="12"/>
      <c r="VF736" s="12"/>
      <c r="VG736" s="12"/>
      <c r="VH736" s="12"/>
      <c r="VI736" s="12"/>
      <c r="VJ736" s="12"/>
      <c r="VK736" s="12"/>
      <c r="VL736" s="12"/>
      <c r="VM736" s="12"/>
      <c r="VN736" s="12"/>
      <c r="VO736" s="12"/>
      <c r="VP736" s="12"/>
      <c r="VQ736" s="12"/>
      <c r="VR736" s="12"/>
      <c r="VS736" s="12"/>
      <c r="VT736" s="12"/>
      <c r="VU736" s="12"/>
      <c r="VV736" s="12"/>
      <c r="VW736" s="12"/>
      <c r="VX736" s="12"/>
      <c r="VY736" s="12"/>
      <c r="VZ736" s="12"/>
      <c r="WA736" s="12"/>
      <c r="WB736" s="12"/>
      <c r="WC736" s="12"/>
      <c r="WD736" s="12"/>
      <c r="WE736" s="12"/>
      <c r="WF736" s="12"/>
      <c r="WG736" s="12"/>
      <c r="WH736" s="12"/>
      <c r="WI736" s="12"/>
      <c r="WJ736" s="12"/>
      <c r="WK736" s="12"/>
      <c r="WL736" s="12"/>
      <c r="WM736" s="12"/>
      <c r="WN736" s="12"/>
      <c r="WO736" s="12"/>
      <c r="WP736" s="12"/>
      <c r="WQ736" s="12"/>
      <c r="WR736" s="12"/>
      <c r="WS736" s="12"/>
      <c r="WT736" s="12"/>
      <c r="WU736" s="12"/>
      <c r="WV736" s="12"/>
      <c r="WW736" s="12"/>
      <c r="WX736" s="12"/>
      <c r="WY736" s="12"/>
      <c r="WZ736" s="12"/>
      <c r="XA736" s="12"/>
      <c r="XB736" s="12"/>
      <c r="XC736" s="12"/>
      <c r="XD736" s="12"/>
      <c r="XE736" s="12"/>
      <c r="XF736" s="12"/>
      <c r="XG736" s="12"/>
      <c r="XH736" s="12"/>
      <c r="XI736" s="12"/>
      <c r="XJ736" s="12"/>
      <c r="XK736" s="12"/>
      <c r="XL736" s="12"/>
      <c r="XM736" s="12"/>
      <c r="XN736" s="12"/>
      <c r="XO736" s="12"/>
      <c r="XP736" s="12"/>
      <c r="XQ736" s="12"/>
      <c r="XR736" s="12"/>
      <c r="XS736" s="12"/>
      <c r="XT736" s="12"/>
      <c r="XU736" s="12"/>
      <c r="XV736" s="12"/>
      <c r="XW736" s="12"/>
      <c r="XX736" s="12"/>
      <c r="XY736" s="12"/>
      <c r="XZ736" s="12"/>
      <c r="YA736" s="12"/>
      <c r="YB736" s="12"/>
      <c r="YC736" s="12"/>
      <c r="YD736" s="12"/>
      <c r="YE736" s="12"/>
      <c r="YF736" s="12"/>
      <c r="YG736" s="12"/>
      <c r="YH736" s="12"/>
      <c r="YI736" s="12"/>
      <c r="YJ736" s="12"/>
      <c r="YK736" s="12"/>
      <c r="YL736" s="12"/>
      <c r="YM736" s="12"/>
      <c r="YN736" s="12"/>
      <c r="YO736" s="12"/>
      <c r="YP736" s="12"/>
      <c r="YQ736" s="12"/>
      <c r="YR736" s="12"/>
      <c r="YS736" s="12"/>
      <c r="YT736" s="12"/>
      <c r="YU736" s="12"/>
      <c r="YV736" s="12"/>
      <c r="YW736" s="12"/>
      <c r="YX736" s="12"/>
      <c r="YY736" s="12"/>
      <c r="YZ736" s="12"/>
      <c r="ZA736" s="12"/>
      <c r="ZB736" s="12"/>
      <c r="ZC736" s="12"/>
      <c r="ZD736" s="12"/>
      <c r="ZE736" s="12"/>
      <c r="ZF736" s="12"/>
      <c r="ZG736" s="12"/>
      <c r="ZH736" s="12"/>
      <c r="ZI736" s="12"/>
      <c r="ZJ736" s="12"/>
      <c r="ZK736" s="12"/>
      <c r="ZL736" s="12"/>
      <c r="ZM736" s="12"/>
      <c r="ZN736" s="12"/>
      <c r="ZO736" s="12"/>
      <c r="ZP736" s="12"/>
      <c r="ZQ736" s="12"/>
      <c r="ZR736" s="12"/>
      <c r="ZS736" s="12"/>
      <c r="ZT736" s="12"/>
      <c r="ZU736" s="12"/>
      <c r="ZV736" s="12"/>
      <c r="ZW736" s="12"/>
      <c r="ZX736" s="12"/>
      <c r="ZY736" s="12"/>
      <c r="ZZ736" s="12"/>
      <c r="AAA736" s="12"/>
      <c r="AAB736" s="12"/>
      <c r="AAC736" s="12"/>
      <c r="AAD736" s="12"/>
      <c r="AAE736" s="12"/>
      <c r="AAF736" s="12"/>
      <c r="AAG736" s="12"/>
      <c r="AAH736" s="12"/>
      <c r="AAI736" s="12"/>
      <c r="AAJ736" s="12"/>
      <c r="AAK736" s="12"/>
      <c r="AAL736" s="12"/>
      <c r="AAM736" s="12"/>
      <c r="AAN736" s="12"/>
      <c r="AAO736" s="12"/>
      <c r="AAP736" s="12"/>
      <c r="AAQ736" s="12"/>
      <c r="AAR736" s="12"/>
      <c r="AAS736" s="12"/>
      <c r="AAT736" s="12"/>
      <c r="AAU736" s="12"/>
      <c r="AAV736" s="12"/>
      <c r="AAW736" s="12"/>
      <c r="AAX736" s="12"/>
      <c r="AAY736" s="12"/>
      <c r="AAZ736" s="12"/>
      <c r="ABA736" s="12"/>
      <c r="ABB736" s="12"/>
      <c r="ABC736" s="12"/>
      <c r="ABD736" s="12"/>
      <c r="ABE736" s="12"/>
      <c r="ABF736" s="12"/>
      <c r="ABG736" s="12"/>
      <c r="ABH736" s="12"/>
      <c r="ABI736" s="12"/>
      <c r="ABJ736" s="12"/>
      <c r="ABK736" s="12"/>
      <c r="ABL736" s="12"/>
      <c r="ABM736" s="12"/>
      <c r="ABN736" s="12"/>
      <c r="ABO736" s="12"/>
      <c r="ABP736" s="12"/>
      <c r="ABQ736" s="12"/>
      <c r="ABR736" s="12"/>
      <c r="ABS736" s="12"/>
      <c r="ABT736" s="12"/>
      <c r="ABU736" s="12"/>
      <c r="ABV736" s="12"/>
      <c r="ABW736" s="12"/>
      <c r="ABX736" s="12"/>
      <c r="ABY736" s="12"/>
      <c r="ABZ736" s="12"/>
      <c r="ACA736" s="12"/>
      <c r="ACB736" s="12"/>
      <c r="ACC736" s="12"/>
      <c r="ACD736" s="12"/>
      <c r="ACE736" s="12"/>
      <c r="ACF736" s="12"/>
      <c r="ACG736" s="12"/>
      <c r="ACH736" s="12"/>
      <c r="ACI736" s="12"/>
      <c r="ACJ736" s="12"/>
      <c r="ACK736" s="12"/>
      <c r="ACL736" s="12"/>
      <c r="ACM736" s="12"/>
      <c r="ACN736" s="12"/>
      <c r="ACO736" s="12"/>
      <c r="ACP736" s="12"/>
      <c r="ACQ736" s="12"/>
      <c r="ACR736" s="12"/>
      <c r="ACS736" s="12"/>
      <c r="ACT736" s="12"/>
      <c r="ACU736" s="12"/>
      <c r="ACV736" s="12"/>
      <c r="ACW736" s="12"/>
      <c r="ACX736" s="12"/>
      <c r="ACY736" s="12"/>
      <c r="ACZ736" s="12"/>
      <c r="ADA736" s="12"/>
      <c r="ADB736" s="12"/>
      <c r="ADC736" s="12"/>
      <c r="ADD736" s="12"/>
      <c r="ADE736" s="12"/>
      <c r="ADF736" s="12"/>
      <c r="ADG736" s="12"/>
      <c r="ADH736" s="12"/>
      <c r="ADI736" s="12"/>
      <c r="ADJ736" s="12"/>
      <c r="ADK736" s="12"/>
      <c r="ADL736" s="12"/>
      <c r="ADM736" s="12"/>
      <c r="ADN736" s="12"/>
      <c r="ADO736" s="12"/>
      <c r="ADP736" s="12"/>
      <c r="ADQ736" s="12"/>
      <c r="ADR736" s="12"/>
      <c r="ADS736" s="12"/>
      <c r="ADT736" s="12"/>
      <c r="ADU736" s="12"/>
      <c r="ADV736" s="12"/>
      <c r="ADW736" s="12"/>
      <c r="ADX736" s="12"/>
      <c r="ADY736" s="12"/>
      <c r="ADZ736" s="12"/>
    </row>
    <row r="737" spans="1:4" x14ac:dyDescent="0.25">
      <c r="A737" s="14" t="s">
        <v>598</v>
      </c>
      <c r="B737" s="19">
        <v>43967</v>
      </c>
      <c r="C737" s="8" t="str">
        <f>HYPERLINK("https://www.youtube.com/watch?v=otVWlANAOfc","BoatBuilding - Bilge Stringers / Oak problems! (EP72)")</f>
        <v>BoatBuilding - Bilge Stringers / Oak problems! (EP72)</v>
      </c>
      <c r="D737" s="4" t="s">
        <v>902</v>
      </c>
    </row>
    <row r="738" spans="1:4" x14ac:dyDescent="0.25">
      <c r="D738" s="4" t="s">
        <v>601</v>
      </c>
    </row>
    <row r="739" spans="1:4" x14ac:dyDescent="0.25">
      <c r="D739" s="4" t="s">
        <v>903</v>
      </c>
    </row>
    <row r="740" spans="1:4" x14ac:dyDescent="0.25">
      <c r="D740" s="4" t="s">
        <v>904</v>
      </c>
    </row>
    <row r="741" spans="1:4" x14ac:dyDescent="0.25">
      <c r="D741" s="4" t="s">
        <v>602</v>
      </c>
    </row>
    <row r="742" spans="1:4" x14ac:dyDescent="0.25">
      <c r="D742" s="4" t="s">
        <v>603</v>
      </c>
    </row>
    <row r="743" spans="1:4" x14ac:dyDescent="0.25">
      <c r="D743" s="4" t="s">
        <v>605</v>
      </c>
    </row>
    <row r="744" spans="1:4" x14ac:dyDescent="0.25">
      <c r="D744" s="4" t="s">
        <v>604</v>
      </c>
    </row>
    <row r="745" spans="1:4" x14ac:dyDescent="0.25">
      <c r="D745" s="4" t="s">
        <v>606</v>
      </c>
    </row>
    <row r="746" spans="1:4" x14ac:dyDescent="0.25">
      <c r="D746" s="4" t="s">
        <v>607</v>
      </c>
    </row>
    <row r="747" spans="1:4" x14ac:dyDescent="0.25">
      <c r="D747" s="4" t="s">
        <v>614</v>
      </c>
    </row>
    <row r="748" spans="1:4" x14ac:dyDescent="0.25">
      <c r="D748" s="4" t="s">
        <v>623</v>
      </c>
    </row>
    <row r="749" spans="1:4" x14ac:dyDescent="0.25">
      <c r="D749" s="4" t="s">
        <v>608</v>
      </c>
    </row>
    <row r="750" spans="1:4" x14ac:dyDescent="0.25">
      <c r="D750" s="4" t="s">
        <v>609</v>
      </c>
    </row>
    <row r="751" spans="1:4" x14ac:dyDescent="0.25">
      <c r="D751" s="4" t="s">
        <v>610</v>
      </c>
    </row>
    <row r="752" spans="1:4" x14ac:dyDescent="0.25">
      <c r="D752" s="4" t="s">
        <v>1300</v>
      </c>
    </row>
    <row r="753" spans="1:806" x14ac:dyDescent="0.25">
      <c r="D753" s="4" t="s">
        <v>905</v>
      </c>
    </row>
    <row r="754" spans="1:806" x14ac:dyDescent="0.25">
      <c r="D754" s="4" t="s">
        <v>611</v>
      </c>
    </row>
    <row r="755" spans="1:806" x14ac:dyDescent="0.25">
      <c r="D755" s="4" t="s">
        <v>612</v>
      </c>
    </row>
    <row r="756" spans="1:806" s="1" customFormat="1" x14ac:dyDescent="0.25">
      <c r="A756" s="7"/>
      <c r="B756" s="20"/>
      <c r="C756" s="5"/>
      <c r="D756" s="5" t="s">
        <v>992</v>
      </c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2"/>
      <c r="DY756" s="12"/>
      <c r="DZ756" s="12"/>
      <c r="EA756" s="12"/>
      <c r="EB756" s="12"/>
      <c r="EC756" s="12"/>
      <c r="ED756" s="12"/>
      <c r="EE756" s="12"/>
      <c r="EF756" s="12"/>
      <c r="EG756" s="12"/>
      <c r="EH756" s="12"/>
      <c r="EI756" s="12"/>
      <c r="EJ756" s="12"/>
      <c r="EK756" s="12"/>
      <c r="EL756" s="12"/>
      <c r="EM756" s="12"/>
      <c r="EN756" s="12"/>
      <c r="EO756" s="12"/>
      <c r="EP756" s="12"/>
      <c r="EQ756" s="12"/>
      <c r="ER756" s="12"/>
      <c r="ES756" s="12"/>
      <c r="ET756" s="12"/>
      <c r="EU756" s="12"/>
      <c r="EV756" s="12"/>
      <c r="EW756" s="12"/>
      <c r="EX756" s="12"/>
      <c r="EY756" s="12"/>
      <c r="EZ756" s="12"/>
      <c r="FA756" s="12"/>
      <c r="FB756" s="12"/>
      <c r="FC756" s="12"/>
      <c r="FD756" s="12"/>
      <c r="FE756" s="12"/>
      <c r="FF756" s="12"/>
      <c r="FG756" s="12"/>
      <c r="FH756" s="12"/>
      <c r="FI756" s="12"/>
      <c r="FJ756" s="12"/>
      <c r="FK756" s="12"/>
      <c r="FL756" s="12"/>
      <c r="FM756" s="12"/>
      <c r="FN756" s="12"/>
      <c r="FO756" s="12"/>
      <c r="FP756" s="12"/>
      <c r="FQ756" s="12"/>
      <c r="FR756" s="12"/>
      <c r="FS756" s="12"/>
      <c r="FT756" s="12"/>
      <c r="FU756" s="12"/>
      <c r="FV756" s="12"/>
      <c r="FW756" s="12"/>
      <c r="FX756" s="12"/>
      <c r="FY756" s="12"/>
      <c r="FZ756" s="12"/>
      <c r="GA756" s="12"/>
      <c r="GB756" s="12"/>
      <c r="GC756" s="12"/>
      <c r="GD756" s="12"/>
      <c r="GE756" s="12"/>
      <c r="GF756" s="12"/>
      <c r="GG756" s="12"/>
      <c r="GH756" s="12"/>
      <c r="GI756" s="12"/>
      <c r="GJ756" s="12"/>
      <c r="GK756" s="12"/>
      <c r="GL756" s="12"/>
      <c r="GM756" s="12"/>
      <c r="GN756" s="12"/>
      <c r="GO756" s="12"/>
      <c r="GP756" s="12"/>
      <c r="GQ756" s="12"/>
      <c r="GR756" s="12"/>
      <c r="GS756" s="12"/>
      <c r="GT756" s="12"/>
      <c r="GU756" s="12"/>
      <c r="GV756" s="12"/>
      <c r="GW756" s="12"/>
      <c r="GX756" s="12"/>
      <c r="GY756" s="12"/>
      <c r="GZ756" s="12"/>
      <c r="HA756" s="12"/>
      <c r="HB756" s="12"/>
      <c r="HC756" s="12"/>
      <c r="HD756" s="12"/>
      <c r="HE756" s="12"/>
      <c r="HF756" s="12"/>
      <c r="HG756" s="12"/>
      <c r="HH756" s="12"/>
      <c r="HI756" s="12"/>
      <c r="HJ756" s="12"/>
      <c r="HK756" s="12"/>
      <c r="HL756" s="12"/>
      <c r="HM756" s="12"/>
      <c r="HN756" s="12"/>
      <c r="HO756" s="12"/>
      <c r="HP756" s="12"/>
      <c r="HQ756" s="12"/>
      <c r="HR756" s="12"/>
      <c r="HS756" s="12"/>
      <c r="HT756" s="12"/>
      <c r="HU756" s="12"/>
      <c r="HV756" s="12"/>
      <c r="HW756" s="12"/>
      <c r="HX756" s="12"/>
      <c r="HY756" s="12"/>
      <c r="HZ756" s="12"/>
      <c r="IA756" s="12"/>
      <c r="IB756" s="12"/>
      <c r="IC756" s="12"/>
      <c r="ID756" s="12"/>
      <c r="IE756" s="12"/>
      <c r="IF756" s="12"/>
      <c r="IG756" s="12"/>
      <c r="IH756" s="12"/>
      <c r="II756" s="12"/>
      <c r="IJ756" s="12"/>
      <c r="IK756" s="12"/>
      <c r="IL756" s="12"/>
      <c r="IM756" s="12"/>
      <c r="IN756" s="12"/>
      <c r="IO756" s="12"/>
      <c r="IP756" s="12"/>
      <c r="IQ756" s="12"/>
      <c r="IR756" s="12"/>
      <c r="IS756" s="12"/>
      <c r="IT756" s="12"/>
      <c r="IU756" s="12"/>
      <c r="IV756" s="12"/>
      <c r="IW756" s="12"/>
      <c r="IX756" s="12"/>
      <c r="IY756" s="12"/>
      <c r="IZ756" s="12"/>
      <c r="JA756" s="12"/>
      <c r="JB756" s="12"/>
      <c r="JC756" s="12"/>
      <c r="JD756" s="12"/>
      <c r="JE756" s="12"/>
      <c r="JF756" s="12"/>
      <c r="JG756" s="12"/>
      <c r="JH756" s="12"/>
      <c r="JI756" s="12"/>
      <c r="JJ756" s="12"/>
      <c r="JK756" s="12"/>
      <c r="JL756" s="12"/>
      <c r="JM756" s="12"/>
      <c r="JN756" s="12"/>
      <c r="JO756" s="12"/>
      <c r="JP756" s="12"/>
      <c r="JQ756" s="12"/>
      <c r="JR756" s="12"/>
      <c r="JS756" s="12"/>
      <c r="JT756" s="12"/>
      <c r="JU756" s="12"/>
      <c r="JV756" s="12"/>
      <c r="JW756" s="12"/>
      <c r="JX756" s="12"/>
      <c r="JY756" s="12"/>
      <c r="JZ756" s="12"/>
      <c r="KA756" s="12"/>
      <c r="KB756" s="12"/>
      <c r="KC756" s="12"/>
      <c r="KD756" s="12"/>
      <c r="KE756" s="12"/>
      <c r="KF756" s="12"/>
      <c r="KG756" s="12"/>
      <c r="KH756" s="12"/>
      <c r="KI756" s="12"/>
      <c r="KJ756" s="12"/>
      <c r="KK756" s="12"/>
      <c r="KL756" s="12"/>
      <c r="KM756" s="12"/>
      <c r="KN756" s="12"/>
      <c r="KO756" s="12"/>
      <c r="KP756" s="12"/>
      <c r="KQ756" s="12"/>
      <c r="KR756" s="12"/>
      <c r="KS756" s="12"/>
      <c r="KT756" s="12"/>
      <c r="KU756" s="12"/>
      <c r="KV756" s="12"/>
      <c r="KW756" s="12"/>
      <c r="KX756" s="12"/>
      <c r="KY756" s="12"/>
      <c r="KZ756" s="12"/>
      <c r="LA756" s="12"/>
      <c r="LB756" s="12"/>
      <c r="LC756" s="12"/>
      <c r="LD756" s="12"/>
      <c r="LE756" s="12"/>
      <c r="LF756" s="12"/>
      <c r="LG756" s="12"/>
      <c r="LH756" s="12"/>
      <c r="LI756" s="12"/>
      <c r="LJ756" s="12"/>
      <c r="LK756" s="12"/>
      <c r="LL756" s="12"/>
      <c r="LM756" s="12"/>
      <c r="LN756" s="12"/>
      <c r="LO756" s="12"/>
      <c r="LP756" s="12"/>
      <c r="LQ756" s="12"/>
      <c r="LR756" s="12"/>
      <c r="LS756" s="12"/>
      <c r="LT756" s="12"/>
      <c r="LU756" s="12"/>
      <c r="LV756" s="12"/>
      <c r="LW756" s="12"/>
      <c r="LX756" s="12"/>
      <c r="LY756" s="12"/>
      <c r="LZ756" s="12"/>
      <c r="MA756" s="12"/>
      <c r="MB756" s="12"/>
      <c r="MC756" s="12"/>
      <c r="MD756" s="12"/>
      <c r="ME756" s="12"/>
      <c r="MF756" s="12"/>
      <c r="MG756" s="12"/>
      <c r="MH756" s="12"/>
      <c r="MI756" s="12"/>
      <c r="MJ756" s="12"/>
      <c r="MK756" s="12"/>
      <c r="ML756" s="12"/>
      <c r="MM756" s="12"/>
      <c r="MN756" s="12"/>
      <c r="MO756" s="12"/>
      <c r="MP756" s="12"/>
      <c r="MQ756" s="12"/>
      <c r="MR756" s="12"/>
      <c r="MS756" s="12"/>
      <c r="MT756" s="12"/>
      <c r="MU756" s="12"/>
      <c r="MV756" s="12"/>
      <c r="MW756" s="12"/>
      <c r="MX756" s="12"/>
      <c r="MY756" s="12"/>
      <c r="MZ756" s="12"/>
      <c r="NA756" s="12"/>
      <c r="NB756" s="12"/>
      <c r="NC756" s="12"/>
      <c r="ND756" s="12"/>
      <c r="NE756" s="12"/>
      <c r="NF756" s="12"/>
      <c r="NG756" s="12"/>
      <c r="NH756" s="12"/>
      <c r="NI756" s="12"/>
      <c r="NJ756" s="12"/>
      <c r="NK756" s="12"/>
      <c r="NL756" s="12"/>
      <c r="NM756" s="12"/>
      <c r="NN756" s="12"/>
      <c r="NO756" s="12"/>
      <c r="NP756" s="12"/>
      <c r="NQ756" s="12"/>
      <c r="NR756" s="12"/>
      <c r="NS756" s="12"/>
      <c r="NT756" s="12"/>
      <c r="NU756" s="12"/>
      <c r="NV756" s="12"/>
      <c r="NW756" s="12"/>
      <c r="NX756" s="12"/>
      <c r="NY756" s="12"/>
      <c r="NZ756" s="12"/>
      <c r="OA756" s="12"/>
      <c r="OB756" s="12"/>
      <c r="OC756" s="12"/>
      <c r="OD756" s="12"/>
      <c r="OE756" s="12"/>
      <c r="OF756" s="12"/>
      <c r="OG756" s="12"/>
      <c r="OH756" s="12"/>
      <c r="OI756" s="12"/>
      <c r="OJ756" s="12"/>
      <c r="OK756" s="12"/>
      <c r="OL756" s="12"/>
      <c r="OM756" s="12"/>
      <c r="ON756" s="12"/>
      <c r="OO756" s="12"/>
      <c r="OP756" s="12"/>
      <c r="OQ756" s="12"/>
      <c r="OR756" s="12"/>
      <c r="OS756" s="12"/>
      <c r="OT756" s="12"/>
      <c r="OU756" s="12"/>
      <c r="OV756" s="12"/>
      <c r="OW756" s="12"/>
      <c r="OX756" s="12"/>
      <c r="OY756" s="12"/>
      <c r="OZ756" s="12"/>
      <c r="PA756" s="12"/>
      <c r="PB756" s="12"/>
      <c r="PC756" s="12"/>
      <c r="PD756" s="12"/>
      <c r="PE756" s="12"/>
      <c r="PF756" s="12"/>
      <c r="PG756" s="12"/>
      <c r="PH756" s="12"/>
      <c r="PI756" s="12"/>
      <c r="PJ756" s="12"/>
      <c r="PK756" s="12"/>
      <c r="PL756" s="12"/>
      <c r="PM756" s="12"/>
      <c r="PN756" s="12"/>
      <c r="PO756" s="12"/>
      <c r="PP756" s="12"/>
      <c r="PQ756" s="12"/>
      <c r="PR756" s="12"/>
      <c r="PS756" s="12"/>
      <c r="PT756" s="12"/>
      <c r="PU756" s="12"/>
      <c r="PV756" s="12"/>
      <c r="PW756" s="12"/>
      <c r="PX756" s="12"/>
      <c r="PY756" s="12"/>
      <c r="PZ756" s="12"/>
      <c r="QA756" s="12"/>
      <c r="QB756" s="12"/>
      <c r="QC756" s="12"/>
      <c r="QD756" s="12"/>
      <c r="QE756" s="12"/>
      <c r="QF756" s="12"/>
      <c r="QG756" s="12"/>
      <c r="QH756" s="12"/>
      <c r="QI756" s="12"/>
      <c r="QJ756" s="12"/>
      <c r="QK756" s="12"/>
      <c r="QL756" s="12"/>
      <c r="QM756" s="12"/>
      <c r="QN756" s="12"/>
      <c r="QO756" s="12"/>
      <c r="QP756" s="12"/>
      <c r="QQ756" s="12"/>
      <c r="QR756" s="12"/>
      <c r="QS756" s="12"/>
      <c r="QT756" s="12"/>
      <c r="QU756" s="12"/>
      <c r="QV756" s="12"/>
      <c r="QW756" s="12"/>
      <c r="QX756" s="12"/>
      <c r="QY756" s="12"/>
      <c r="QZ756" s="12"/>
      <c r="RA756" s="12"/>
      <c r="RB756" s="12"/>
      <c r="RC756" s="12"/>
      <c r="RD756" s="12"/>
      <c r="RE756" s="12"/>
      <c r="RF756" s="12"/>
      <c r="RG756" s="12"/>
      <c r="RH756" s="12"/>
      <c r="RI756" s="12"/>
      <c r="RJ756" s="12"/>
      <c r="RK756" s="12"/>
      <c r="RL756" s="12"/>
      <c r="RM756" s="12"/>
      <c r="RN756" s="12"/>
      <c r="RO756" s="12"/>
      <c r="RP756" s="12"/>
      <c r="RQ756" s="12"/>
      <c r="RR756" s="12"/>
      <c r="RS756" s="12"/>
      <c r="RT756" s="12"/>
      <c r="RU756" s="12"/>
      <c r="RV756" s="12"/>
      <c r="RW756" s="12"/>
      <c r="RX756" s="12"/>
      <c r="RY756" s="12"/>
      <c r="RZ756" s="12"/>
      <c r="SA756" s="12"/>
      <c r="SB756" s="12"/>
      <c r="SC756" s="12"/>
      <c r="SD756" s="12"/>
      <c r="SE756" s="12"/>
      <c r="SF756" s="12"/>
      <c r="SG756" s="12"/>
      <c r="SH756" s="12"/>
      <c r="SI756" s="12"/>
      <c r="SJ756" s="12"/>
      <c r="SK756" s="12"/>
      <c r="SL756" s="12"/>
      <c r="SM756" s="12"/>
      <c r="SN756" s="12"/>
      <c r="SO756" s="12"/>
      <c r="SP756" s="12"/>
      <c r="SQ756" s="12"/>
      <c r="SR756" s="12"/>
      <c r="SS756" s="12"/>
      <c r="ST756" s="12"/>
      <c r="SU756" s="12"/>
      <c r="SV756" s="12"/>
      <c r="SW756" s="12"/>
      <c r="SX756" s="12"/>
      <c r="SY756" s="12"/>
      <c r="SZ756" s="12"/>
      <c r="TA756" s="12"/>
      <c r="TB756" s="12"/>
      <c r="TC756" s="12"/>
      <c r="TD756" s="12"/>
      <c r="TE756" s="12"/>
      <c r="TF756" s="12"/>
      <c r="TG756" s="12"/>
      <c r="TH756" s="12"/>
      <c r="TI756" s="12"/>
      <c r="TJ756" s="12"/>
      <c r="TK756" s="12"/>
      <c r="TL756" s="12"/>
      <c r="TM756" s="12"/>
      <c r="TN756" s="12"/>
      <c r="TO756" s="12"/>
      <c r="TP756" s="12"/>
      <c r="TQ756" s="12"/>
      <c r="TR756" s="12"/>
      <c r="TS756" s="12"/>
      <c r="TT756" s="12"/>
      <c r="TU756" s="12"/>
      <c r="TV756" s="12"/>
      <c r="TW756" s="12"/>
      <c r="TX756" s="12"/>
      <c r="TY756" s="12"/>
      <c r="TZ756" s="12"/>
      <c r="UA756" s="12"/>
      <c r="UB756" s="12"/>
      <c r="UC756" s="12"/>
      <c r="UD756" s="12"/>
      <c r="UE756" s="12"/>
      <c r="UF756" s="12"/>
      <c r="UG756" s="12"/>
      <c r="UH756" s="12"/>
      <c r="UI756" s="12"/>
      <c r="UJ756" s="12"/>
      <c r="UK756" s="12"/>
      <c r="UL756" s="12"/>
      <c r="UM756" s="12"/>
      <c r="UN756" s="12"/>
      <c r="UO756" s="12"/>
      <c r="UP756" s="12"/>
      <c r="UQ756" s="12"/>
      <c r="UR756" s="12"/>
      <c r="US756" s="12"/>
      <c r="UT756" s="12"/>
      <c r="UU756" s="12"/>
      <c r="UV756" s="12"/>
      <c r="UW756" s="12"/>
      <c r="UX756" s="12"/>
      <c r="UY756" s="12"/>
      <c r="UZ756" s="12"/>
      <c r="VA756" s="12"/>
      <c r="VB756" s="12"/>
      <c r="VC756" s="12"/>
      <c r="VD756" s="12"/>
      <c r="VE756" s="12"/>
      <c r="VF756" s="12"/>
      <c r="VG756" s="12"/>
      <c r="VH756" s="12"/>
      <c r="VI756" s="12"/>
      <c r="VJ756" s="12"/>
      <c r="VK756" s="12"/>
      <c r="VL756" s="12"/>
      <c r="VM756" s="12"/>
      <c r="VN756" s="12"/>
      <c r="VO756" s="12"/>
      <c r="VP756" s="12"/>
      <c r="VQ756" s="12"/>
      <c r="VR756" s="12"/>
      <c r="VS756" s="12"/>
      <c r="VT756" s="12"/>
      <c r="VU756" s="12"/>
      <c r="VV756" s="12"/>
      <c r="VW756" s="12"/>
      <c r="VX756" s="12"/>
      <c r="VY756" s="12"/>
      <c r="VZ756" s="12"/>
      <c r="WA756" s="12"/>
      <c r="WB756" s="12"/>
      <c r="WC756" s="12"/>
      <c r="WD756" s="12"/>
      <c r="WE756" s="12"/>
      <c r="WF756" s="12"/>
      <c r="WG756" s="12"/>
      <c r="WH756" s="12"/>
      <c r="WI756" s="12"/>
      <c r="WJ756" s="12"/>
      <c r="WK756" s="12"/>
      <c r="WL756" s="12"/>
      <c r="WM756" s="12"/>
      <c r="WN756" s="12"/>
      <c r="WO756" s="12"/>
      <c r="WP756" s="12"/>
      <c r="WQ756" s="12"/>
      <c r="WR756" s="12"/>
      <c r="WS756" s="12"/>
      <c r="WT756" s="12"/>
      <c r="WU756" s="12"/>
      <c r="WV756" s="12"/>
      <c r="WW756" s="12"/>
      <c r="WX756" s="12"/>
      <c r="WY756" s="12"/>
      <c r="WZ756" s="12"/>
      <c r="XA756" s="12"/>
      <c r="XB756" s="12"/>
      <c r="XC756" s="12"/>
      <c r="XD756" s="12"/>
      <c r="XE756" s="12"/>
      <c r="XF756" s="12"/>
      <c r="XG756" s="12"/>
      <c r="XH756" s="12"/>
      <c r="XI756" s="12"/>
      <c r="XJ756" s="12"/>
      <c r="XK756" s="12"/>
      <c r="XL756" s="12"/>
      <c r="XM756" s="12"/>
      <c r="XN756" s="12"/>
      <c r="XO756" s="12"/>
      <c r="XP756" s="12"/>
      <c r="XQ756" s="12"/>
      <c r="XR756" s="12"/>
      <c r="XS756" s="12"/>
      <c r="XT756" s="12"/>
      <c r="XU756" s="12"/>
      <c r="XV756" s="12"/>
      <c r="XW756" s="12"/>
      <c r="XX756" s="12"/>
      <c r="XY756" s="12"/>
      <c r="XZ756" s="12"/>
      <c r="YA756" s="12"/>
      <c r="YB756" s="12"/>
      <c r="YC756" s="12"/>
      <c r="YD756" s="12"/>
      <c r="YE756" s="12"/>
      <c r="YF756" s="12"/>
      <c r="YG756" s="12"/>
      <c r="YH756" s="12"/>
      <c r="YI756" s="12"/>
      <c r="YJ756" s="12"/>
      <c r="YK756" s="12"/>
      <c r="YL756" s="12"/>
      <c r="YM756" s="12"/>
      <c r="YN756" s="12"/>
      <c r="YO756" s="12"/>
      <c r="YP756" s="12"/>
      <c r="YQ756" s="12"/>
      <c r="YR756" s="12"/>
      <c r="YS756" s="12"/>
      <c r="YT756" s="12"/>
      <c r="YU756" s="12"/>
      <c r="YV756" s="12"/>
      <c r="YW756" s="12"/>
      <c r="YX756" s="12"/>
      <c r="YY756" s="12"/>
      <c r="YZ756" s="12"/>
      <c r="ZA756" s="12"/>
      <c r="ZB756" s="12"/>
      <c r="ZC756" s="12"/>
      <c r="ZD756" s="12"/>
      <c r="ZE756" s="12"/>
      <c r="ZF756" s="12"/>
      <c r="ZG756" s="12"/>
      <c r="ZH756" s="12"/>
      <c r="ZI756" s="12"/>
      <c r="ZJ756" s="12"/>
      <c r="ZK756" s="12"/>
      <c r="ZL756" s="12"/>
      <c r="ZM756" s="12"/>
      <c r="ZN756" s="12"/>
      <c r="ZO756" s="12"/>
      <c r="ZP756" s="12"/>
      <c r="ZQ756" s="12"/>
      <c r="ZR756" s="12"/>
      <c r="ZS756" s="12"/>
      <c r="ZT756" s="12"/>
      <c r="ZU756" s="12"/>
      <c r="ZV756" s="12"/>
      <c r="ZW756" s="12"/>
      <c r="ZX756" s="12"/>
      <c r="ZY756" s="12"/>
      <c r="ZZ756" s="12"/>
      <c r="AAA756" s="12"/>
      <c r="AAB756" s="12"/>
      <c r="AAC756" s="12"/>
      <c r="AAD756" s="12"/>
      <c r="AAE756" s="12"/>
      <c r="AAF756" s="12"/>
      <c r="AAG756" s="12"/>
      <c r="AAH756" s="12"/>
      <c r="AAI756" s="12"/>
      <c r="AAJ756" s="12"/>
      <c r="AAK756" s="12"/>
      <c r="AAL756" s="12"/>
      <c r="AAM756" s="12"/>
      <c r="AAN756" s="12"/>
      <c r="AAO756" s="12"/>
      <c r="AAP756" s="12"/>
      <c r="AAQ756" s="12"/>
      <c r="AAR756" s="12"/>
      <c r="AAS756" s="12"/>
      <c r="AAT756" s="12"/>
      <c r="AAU756" s="12"/>
      <c r="AAV756" s="12"/>
      <c r="AAW756" s="12"/>
      <c r="AAX756" s="12"/>
      <c r="AAY756" s="12"/>
      <c r="AAZ756" s="12"/>
      <c r="ABA756" s="12"/>
      <c r="ABB756" s="12"/>
      <c r="ABC756" s="12"/>
      <c r="ABD756" s="12"/>
      <c r="ABE756" s="12"/>
      <c r="ABF756" s="12"/>
      <c r="ABG756" s="12"/>
      <c r="ABH756" s="12"/>
      <c r="ABI756" s="12"/>
      <c r="ABJ756" s="12"/>
      <c r="ABK756" s="12"/>
      <c r="ABL756" s="12"/>
      <c r="ABM756" s="12"/>
      <c r="ABN756" s="12"/>
      <c r="ABO756" s="12"/>
      <c r="ABP756" s="12"/>
      <c r="ABQ756" s="12"/>
      <c r="ABR756" s="12"/>
      <c r="ABS756" s="12"/>
      <c r="ABT756" s="12"/>
      <c r="ABU756" s="12"/>
      <c r="ABV756" s="12"/>
      <c r="ABW756" s="12"/>
      <c r="ABX756" s="12"/>
      <c r="ABY756" s="12"/>
      <c r="ABZ756" s="12"/>
      <c r="ACA756" s="12"/>
      <c r="ACB756" s="12"/>
      <c r="ACC756" s="12"/>
      <c r="ACD756" s="12"/>
      <c r="ACE756" s="12"/>
      <c r="ACF756" s="12"/>
      <c r="ACG756" s="12"/>
      <c r="ACH756" s="12"/>
      <c r="ACI756" s="12"/>
      <c r="ACJ756" s="12"/>
      <c r="ACK756" s="12"/>
      <c r="ACL756" s="12"/>
      <c r="ACM756" s="12"/>
      <c r="ACN756" s="12"/>
      <c r="ACO756" s="12"/>
      <c r="ACP756" s="12"/>
      <c r="ACQ756" s="12"/>
      <c r="ACR756" s="12"/>
      <c r="ACS756" s="12"/>
      <c r="ACT756" s="12"/>
      <c r="ACU756" s="12"/>
      <c r="ACV756" s="12"/>
      <c r="ACW756" s="12"/>
      <c r="ACX756" s="12"/>
      <c r="ACY756" s="12"/>
      <c r="ACZ756" s="12"/>
      <c r="ADA756" s="12"/>
      <c r="ADB756" s="12"/>
      <c r="ADC756" s="12"/>
      <c r="ADD756" s="12"/>
      <c r="ADE756" s="12"/>
      <c r="ADF756" s="12"/>
      <c r="ADG756" s="12"/>
      <c r="ADH756" s="12"/>
      <c r="ADI756" s="12"/>
      <c r="ADJ756" s="12"/>
      <c r="ADK756" s="12"/>
      <c r="ADL756" s="12"/>
      <c r="ADM756" s="12"/>
      <c r="ADN756" s="12"/>
      <c r="ADO756" s="12"/>
      <c r="ADP756" s="12"/>
      <c r="ADQ756" s="12"/>
      <c r="ADR756" s="12"/>
      <c r="ADS756" s="12"/>
      <c r="ADT756" s="12"/>
      <c r="ADU756" s="12"/>
      <c r="ADV756" s="12"/>
      <c r="ADW756" s="12"/>
      <c r="ADX756" s="12"/>
      <c r="ADY756" s="12"/>
      <c r="ADZ756" s="12"/>
    </row>
    <row r="757" spans="1:806" x14ac:dyDescent="0.25">
      <c r="A757" s="14" t="s">
        <v>613</v>
      </c>
      <c r="B757" s="19">
        <v>43981</v>
      </c>
      <c r="C757" s="8" t="str">
        <f>HYPERLINK("https://www.youtube.com/watch?v=lQMozck4HqI","BoatBuilding - Finishing the Deck Structure! (EP73)")</f>
        <v>BoatBuilding - Finishing the Deck Structure! (EP73)</v>
      </c>
      <c r="D757" s="4" t="s">
        <v>615</v>
      </c>
    </row>
    <row r="758" spans="1:806" x14ac:dyDescent="0.25">
      <c r="D758" s="4" t="s">
        <v>616</v>
      </c>
    </row>
    <row r="759" spans="1:806" x14ac:dyDescent="0.25">
      <c r="D759" s="4" t="s">
        <v>617</v>
      </c>
    </row>
    <row r="760" spans="1:806" x14ac:dyDescent="0.25">
      <c r="D760" s="4" t="s">
        <v>618</v>
      </c>
    </row>
    <row r="761" spans="1:806" x14ac:dyDescent="0.25">
      <c r="D761" s="4" t="s">
        <v>906</v>
      </c>
    </row>
    <row r="762" spans="1:806" x14ac:dyDescent="0.25">
      <c r="D762" s="4" t="s">
        <v>619</v>
      </c>
    </row>
    <row r="763" spans="1:806" x14ac:dyDescent="0.25">
      <c r="D763" s="4" t="s">
        <v>620</v>
      </c>
    </row>
    <row r="764" spans="1:806" x14ac:dyDescent="0.25">
      <c r="D764" s="4" t="s">
        <v>621</v>
      </c>
    </row>
    <row r="765" spans="1:806" x14ac:dyDescent="0.25">
      <c r="D765" s="4" t="s">
        <v>622</v>
      </c>
    </row>
    <row r="766" spans="1:806" x14ac:dyDescent="0.25">
      <c r="D766" s="4" t="s">
        <v>907</v>
      </c>
    </row>
    <row r="767" spans="1:806" x14ac:dyDescent="0.25">
      <c r="D767" s="4" t="s">
        <v>624</v>
      </c>
    </row>
    <row r="768" spans="1:806" x14ac:dyDescent="0.25">
      <c r="D768" s="4" t="s">
        <v>625</v>
      </c>
    </row>
    <row r="769" spans="1:806" x14ac:dyDescent="0.25">
      <c r="D769" s="4" t="s">
        <v>626</v>
      </c>
    </row>
    <row r="770" spans="1:806" x14ac:dyDescent="0.25">
      <c r="D770" s="4" t="s">
        <v>627</v>
      </c>
    </row>
    <row r="771" spans="1:806" x14ac:dyDescent="0.25">
      <c r="D771" s="4" t="s">
        <v>908</v>
      </c>
    </row>
    <row r="772" spans="1:806" x14ac:dyDescent="0.25">
      <c r="D772" s="4" t="s">
        <v>909</v>
      </c>
    </row>
    <row r="773" spans="1:806" s="1" customFormat="1" x14ac:dyDescent="0.25">
      <c r="A773" s="7"/>
      <c r="B773" s="20"/>
      <c r="C773" s="5"/>
      <c r="D773" s="5" t="s">
        <v>628</v>
      </c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2"/>
      <c r="DY773" s="12"/>
      <c r="DZ773" s="12"/>
      <c r="EA773" s="12"/>
      <c r="EB773" s="12"/>
      <c r="EC773" s="12"/>
      <c r="ED773" s="12"/>
      <c r="EE773" s="12"/>
      <c r="EF773" s="12"/>
      <c r="EG773" s="12"/>
      <c r="EH773" s="12"/>
      <c r="EI773" s="12"/>
      <c r="EJ773" s="12"/>
      <c r="EK773" s="12"/>
      <c r="EL773" s="12"/>
      <c r="EM773" s="12"/>
      <c r="EN773" s="12"/>
      <c r="EO773" s="12"/>
      <c r="EP773" s="12"/>
      <c r="EQ773" s="12"/>
      <c r="ER773" s="12"/>
      <c r="ES773" s="12"/>
      <c r="ET773" s="12"/>
      <c r="EU773" s="12"/>
      <c r="EV773" s="12"/>
      <c r="EW773" s="12"/>
      <c r="EX773" s="12"/>
      <c r="EY773" s="12"/>
      <c r="EZ773" s="12"/>
      <c r="FA773" s="12"/>
      <c r="FB773" s="12"/>
      <c r="FC773" s="12"/>
      <c r="FD773" s="12"/>
      <c r="FE773" s="12"/>
      <c r="FF773" s="12"/>
      <c r="FG773" s="12"/>
      <c r="FH773" s="12"/>
      <c r="FI773" s="12"/>
      <c r="FJ773" s="12"/>
      <c r="FK773" s="12"/>
      <c r="FL773" s="12"/>
      <c r="FM773" s="12"/>
      <c r="FN773" s="12"/>
      <c r="FO773" s="12"/>
      <c r="FP773" s="12"/>
      <c r="FQ773" s="12"/>
      <c r="FR773" s="12"/>
      <c r="FS773" s="12"/>
      <c r="FT773" s="12"/>
      <c r="FU773" s="12"/>
      <c r="FV773" s="12"/>
      <c r="FW773" s="12"/>
      <c r="FX773" s="12"/>
      <c r="FY773" s="12"/>
      <c r="FZ773" s="12"/>
      <c r="GA773" s="12"/>
      <c r="GB773" s="12"/>
      <c r="GC773" s="12"/>
      <c r="GD773" s="12"/>
      <c r="GE773" s="12"/>
      <c r="GF773" s="12"/>
      <c r="GG773" s="12"/>
      <c r="GH773" s="12"/>
      <c r="GI773" s="12"/>
      <c r="GJ773" s="12"/>
      <c r="GK773" s="12"/>
      <c r="GL773" s="12"/>
      <c r="GM773" s="12"/>
      <c r="GN773" s="12"/>
      <c r="GO773" s="12"/>
      <c r="GP773" s="12"/>
      <c r="GQ773" s="12"/>
      <c r="GR773" s="12"/>
      <c r="GS773" s="12"/>
      <c r="GT773" s="12"/>
      <c r="GU773" s="12"/>
      <c r="GV773" s="12"/>
      <c r="GW773" s="12"/>
      <c r="GX773" s="12"/>
      <c r="GY773" s="12"/>
      <c r="GZ773" s="12"/>
      <c r="HA773" s="12"/>
      <c r="HB773" s="12"/>
      <c r="HC773" s="12"/>
      <c r="HD773" s="12"/>
      <c r="HE773" s="12"/>
      <c r="HF773" s="12"/>
      <c r="HG773" s="12"/>
      <c r="HH773" s="12"/>
      <c r="HI773" s="12"/>
      <c r="HJ773" s="12"/>
      <c r="HK773" s="12"/>
      <c r="HL773" s="12"/>
      <c r="HM773" s="12"/>
      <c r="HN773" s="12"/>
      <c r="HO773" s="12"/>
      <c r="HP773" s="12"/>
      <c r="HQ773" s="12"/>
      <c r="HR773" s="12"/>
      <c r="HS773" s="12"/>
      <c r="HT773" s="12"/>
      <c r="HU773" s="12"/>
      <c r="HV773" s="12"/>
      <c r="HW773" s="12"/>
      <c r="HX773" s="12"/>
      <c r="HY773" s="12"/>
      <c r="HZ773" s="12"/>
      <c r="IA773" s="12"/>
      <c r="IB773" s="12"/>
      <c r="IC773" s="12"/>
      <c r="ID773" s="12"/>
      <c r="IE773" s="12"/>
      <c r="IF773" s="12"/>
      <c r="IG773" s="12"/>
      <c r="IH773" s="12"/>
      <c r="II773" s="12"/>
      <c r="IJ773" s="12"/>
      <c r="IK773" s="12"/>
      <c r="IL773" s="12"/>
      <c r="IM773" s="12"/>
      <c r="IN773" s="12"/>
      <c r="IO773" s="12"/>
      <c r="IP773" s="12"/>
      <c r="IQ773" s="12"/>
      <c r="IR773" s="12"/>
      <c r="IS773" s="12"/>
      <c r="IT773" s="12"/>
      <c r="IU773" s="12"/>
      <c r="IV773" s="12"/>
      <c r="IW773" s="12"/>
      <c r="IX773" s="12"/>
      <c r="IY773" s="12"/>
      <c r="IZ773" s="12"/>
      <c r="JA773" s="12"/>
      <c r="JB773" s="12"/>
      <c r="JC773" s="12"/>
      <c r="JD773" s="12"/>
      <c r="JE773" s="12"/>
      <c r="JF773" s="12"/>
      <c r="JG773" s="12"/>
      <c r="JH773" s="12"/>
      <c r="JI773" s="12"/>
      <c r="JJ773" s="12"/>
      <c r="JK773" s="12"/>
      <c r="JL773" s="12"/>
      <c r="JM773" s="12"/>
      <c r="JN773" s="12"/>
      <c r="JO773" s="12"/>
      <c r="JP773" s="12"/>
      <c r="JQ773" s="12"/>
      <c r="JR773" s="12"/>
      <c r="JS773" s="12"/>
      <c r="JT773" s="12"/>
      <c r="JU773" s="12"/>
      <c r="JV773" s="12"/>
      <c r="JW773" s="12"/>
      <c r="JX773" s="12"/>
      <c r="JY773" s="12"/>
      <c r="JZ773" s="12"/>
      <c r="KA773" s="12"/>
      <c r="KB773" s="12"/>
      <c r="KC773" s="12"/>
      <c r="KD773" s="12"/>
      <c r="KE773" s="12"/>
      <c r="KF773" s="12"/>
      <c r="KG773" s="12"/>
      <c r="KH773" s="12"/>
      <c r="KI773" s="12"/>
      <c r="KJ773" s="12"/>
      <c r="KK773" s="12"/>
      <c r="KL773" s="12"/>
      <c r="KM773" s="12"/>
      <c r="KN773" s="12"/>
      <c r="KO773" s="12"/>
      <c r="KP773" s="12"/>
      <c r="KQ773" s="12"/>
      <c r="KR773" s="12"/>
      <c r="KS773" s="12"/>
      <c r="KT773" s="12"/>
      <c r="KU773" s="12"/>
      <c r="KV773" s="12"/>
      <c r="KW773" s="12"/>
      <c r="KX773" s="12"/>
      <c r="KY773" s="12"/>
      <c r="KZ773" s="12"/>
      <c r="LA773" s="12"/>
      <c r="LB773" s="12"/>
      <c r="LC773" s="12"/>
      <c r="LD773" s="12"/>
      <c r="LE773" s="12"/>
      <c r="LF773" s="12"/>
      <c r="LG773" s="12"/>
      <c r="LH773" s="12"/>
      <c r="LI773" s="12"/>
      <c r="LJ773" s="12"/>
      <c r="LK773" s="12"/>
      <c r="LL773" s="12"/>
      <c r="LM773" s="12"/>
      <c r="LN773" s="12"/>
      <c r="LO773" s="12"/>
      <c r="LP773" s="12"/>
      <c r="LQ773" s="12"/>
      <c r="LR773" s="12"/>
      <c r="LS773" s="12"/>
      <c r="LT773" s="12"/>
      <c r="LU773" s="12"/>
      <c r="LV773" s="12"/>
      <c r="LW773" s="12"/>
      <c r="LX773" s="12"/>
      <c r="LY773" s="12"/>
      <c r="LZ773" s="12"/>
      <c r="MA773" s="12"/>
      <c r="MB773" s="12"/>
      <c r="MC773" s="12"/>
      <c r="MD773" s="12"/>
      <c r="ME773" s="12"/>
      <c r="MF773" s="12"/>
      <c r="MG773" s="12"/>
      <c r="MH773" s="12"/>
      <c r="MI773" s="12"/>
      <c r="MJ773" s="12"/>
      <c r="MK773" s="12"/>
      <c r="ML773" s="12"/>
      <c r="MM773" s="12"/>
      <c r="MN773" s="12"/>
      <c r="MO773" s="12"/>
      <c r="MP773" s="12"/>
      <c r="MQ773" s="12"/>
      <c r="MR773" s="12"/>
      <c r="MS773" s="12"/>
      <c r="MT773" s="12"/>
      <c r="MU773" s="12"/>
      <c r="MV773" s="12"/>
      <c r="MW773" s="12"/>
      <c r="MX773" s="12"/>
      <c r="MY773" s="12"/>
      <c r="MZ773" s="12"/>
      <c r="NA773" s="12"/>
      <c r="NB773" s="12"/>
      <c r="NC773" s="12"/>
      <c r="ND773" s="12"/>
      <c r="NE773" s="12"/>
      <c r="NF773" s="12"/>
      <c r="NG773" s="12"/>
      <c r="NH773" s="12"/>
      <c r="NI773" s="12"/>
      <c r="NJ773" s="12"/>
      <c r="NK773" s="12"/>
      <c r="NL773" s="12"/>
      <c r="NM773" s="12"/>
      <c r="NN773" s="12"/>
      <c r="NO773" s="12"/>
      <c r="NP773" s="12"/>
      <c r="NQ773" s="12"/>
      <c r="NR773" s="12"/>
      <c r="NS773" s="12"/>
      <c r="NT773" s="12"/>
      <c r="NU773" s="12"/>
      <c r="NV773" s="12"/>
      <c r="NW773" s="12"/>
      <c r="NX773" s="12"/>
      <c r="NY773" s="12"/>
      <c r="NZ773" s="12"/>
      <c r="OA773" s="12"/>
      <c r="OB773" s="12"/>
      <c r="OC773" s="12"/>
      <c r="OD773" s="12"/>
      <c r="OE773" s="12"/>
      <c r="OF773" s="12"/>
      <c r="OG773" s="12"/>
      <c r="OH773" s="12"/>
      <c r="OI773" s="12"/>
      <c r="OJ773" s="12"/>
      <c r="OK773" s="12"/>
      <c r="OL773" s="12"/>
      <c r="OM773" s="12"/>
      <c r="ON773" s="12"/>
      <c r="OO773" s="12"/>
      <c r="OP773" s="12"/>
      <c r="OQ773" s="12"/>
      <c r="OR773" s="12"/>
      <c r="OS773" s="12"/>
      <c r="OT773" s="12"/>
      <c r="OU773" s="12"/>
      <c r="OV773" s="12"/>
      <c r="OW773" s="12"/>
      <c r="OX773" s="12"/>
      <c r="OY773" s="12"/>
      <c r="OZ773" s="12"/>
      <c r="PA773" s="12"/>
      <c r="PB773" s="12"/>
      <c r="PC773" s="12"/>
      <c r="PD773" s="12"/>
      <c r="PE773" s="12"/>
      <c r="PF773" s="12"/>
      <c r="PG773" s="12"/>
      <c r="PH773" s="12"/>
      <c r="PI773" s="12"/>
      <c r="PJ773" s="12"/>
      <c r="PK773" s="12"/>
      <c r="PL773" s="12"/>
      <c r="PM773" s="12"/>
      <c r="PN773" s="12"/>
      <c r="PO773" s="12"/>
      <c r="PP773" s="12"/>
      <c r="PQ773" s="12"/>
      <c r="PR773" s="12"/>
      <c r="PS773" s="12"/>
      <c r="PT773" s="12"/>
      <c r="PU773" s="12"/>
      <c r="PV773" s="12"/>
      <c r="PW773" s="12"/>
      <c r="PX773" s="12"/>
      <c r="PY773" s="12"/>
      <c r="PZ773" s="12"/>
      <c r="QA773" s="12"/>
      <c r="QB773" s="12"/>
      <c r="QC773" s="12"/>
      <c r="QD773" s="12"/>
      <c r="QE773" s="12"/>
      <c r="QF773" s="12"/>
      <c r="QG773" s="12"/>
      <c r="QH773" s="12"/>
      <c r="QI773" s="12"/>
      <c r="QJ773" s="12"/>
      <c r="QK773" s="12"/>
      <c r="QL773" s="12"/>
      <c r="QM773" s="12"/>
      <c r="QN773" s="12"/>
      <c r="QO773" s="12"/>
      <c r="QP773" s="12"/>
      <c r="QQ773" s="12"/>
      <c r="QR773" s="12"/>
      <c r="QS773" s="12"/>
      <c r="QT773" s="12"/>
      <c r="QU773" s="12"/>
      <c r="QV773" s="12"/>
      <c r="QW773" s="12"/>
      <c r="QX773" s="12"/>
      <c r="QY773" s="12"/>
      <c r="QZ773" s="12"/>
      <c r="RA773" s="12"/>
      <c r="RB773" s="12"/>
      <c r="RC773" s="12"/>
      <c r="RD773" s="12"/>
      <c r="RE773" s="12"/>
      <c r="RF773" s="12"/>
      <c r="RG773" s="12"/>
      <c r="RH773" s="12"/>
      <c r="RI773" s="12"/>
      <c r="RJ773" s="12"/>
      <c r="RK773" s="12"/>
      <c r="RL773" s="12"/>
      <c r="RM773" s="12"/>
      <c r="RN773" s="12"/>
      <c r="RO773" s="12"/>
      <c r="RP773" s="12"/>
      <c r="RQ773" s="12"/>
      <c r="RR773" s="12"/>
      <c r="RS773" s="12"/>
      <c r="RT773" s="12"/>
      <c r="RU773" s="12"/>
      <c r="RV773" s="12"/>
      <c r="RW773" s="12"/>
      <c r="RX773" s="12"/>
      <c r="RY773" s="12"/>
      <c r="RZ773" s="12"/>
      <c r="SA773" s="12"/>
      <c r="SB773" s="12"/>
      <c r="SC773" s="12"/>
      <c r="SD773" s="12"/>
      <c r="SE773" s="12"/>
      <c r="SF773" s="12"/>
      <c r="SG773" s="12"/>
      <c r="SH773" s="12"/>
      <c r="SI773" s="12"/>
      <c r="SJ773" s="12"/>
      <c r="SK773" s="12"/>
      <c r="SL773" s="12"/>
      <c r="SM773" s="12"/>
      <c r="SN773" s="12"/>
      <c r="SO773" s="12"/>
      <c r="SP773" s="12"/>
      <c r="SQ773" s="12"/>
      <c r="SR773" s="12"/>
      <c r="SS773" s="12"/>
      <c r="ST773" s="12"/>
      <c r="SU773" s="12"/>
      <c r="SV773" s="12"/>
      <c r="SW773" s="12"/>
      <c r="SX773" s="12"/>
      <c r="SY773" s="12"/>
      <c r="SZ773" s="12"/>
      <c r="TA773" s="12"/>
      <c r="TB773" s="12"/>
      <c r="TC773" s="12"/>
      <c r="TD773" s="12"/>
      <c r="TE773" s="12"/>
      <c r="TF773" s="12"/>
      <c r="TG773" s="12"/>
      <c r="TH773" s="12"/>
      <c r="TI773" s="12"/>
      <c r="TJ773" s="12"/>
      <c r="TK773" s="12"/>
      <c r="TL773" s="12"/>
      <c r="TM773" s="12"/>
      <c r="TN773" s="12"/>
      <c r="TO773" s="12"/>
      <c r="TP773" s="12"/>
      <c r="TQ773" s="12"/>
      <c r="TR773" s="12"/>
      <c r="TS773" s="12"/>
      <c r="TT773" s="12"/>
      <c r="TU773" s="12"/>
      <c r="TV773" s="12"/>
      <c r="TW773" s="12"/>
      <c r="TX773" s="12"/>
      <c r="TY773" s="12"/>
      <c r="TZ773" s="12"/>
      <c r="UA773" s="12"/>
      <c r="UB773" s="12"/>
      <c r="UC773" s="12"/>
      <c r="UD773" s="12"/>
      <c r="UE773" s="12"/>
      <c r="UF773" s="12"/>
      <c r="UG773" s="12"/>
      <c r="UH773" s="12"/>
      <c r="UI773" s="12"/>
      <c r="UJ773" s="12"/>
      <c r="UK773" s="12"/>
      <c r="UL773" s="12"/>
      <c r="UM773" s="12"/>
      <c r="UN773" s="12"/>
      <c r="UO773" s="12"/>
      <c r="UP773" s="12"/>
      <c r="UQ773" s="12"/>
      <c r="UR773" s="12"/>
      <c r="US773" s="12"/>
      <c r="UT773" s="12"/>
      <c r="UU773" s="12"/>
      <c r="UV773" s="12"/>
      <c r="UW773" s="12"/>
      <c r="UX773" s="12"/>
      <c r="UY773" s="12"/>
      <c r="UZ773" s="12"/>
      <c r="VA773" s="12"/>
      <c r="VB773" s="12"/>
      <c r="VC773" s="12"/>
      <c r="VD773" s="12"/>
      <c r="VE773" s="12"/>
      <c r="VF773" s="12"/>
      <c r="VG773" s="12"/>
      <c r="VH773" s="12"/>
      <c r="VI773" s="12"/>
      <c r="VJ773" s="12"/>
      <c r="VK773" s="12"/>
      <c r="VL773" s="12"/>
      <c r="VM773" s="12"/>
      <c r="VN773" s="12"/>
      <c r="VO773" s="12"/>
      <c r="VP773" s="12"/>
      <c r="VQ773" s="12"/>
      <c r="VR773" s="12"/>
      <c r="VS773" s="12"/>
      <c r="VT773" s="12"/>
      <c r="VU773" s="12"/>
      <c r="VV773" s="12"/>
      <c r="VW773" s="12"/>
      <c r="VX773" s="12"/>
      <c r="VY773" s="12"/>
      <c r="VZ773" s="12"/>
      <c r="WA773" s="12"/>
      <c r="WB773" s="12"/>
      <c r="WC773" s="12"/>
      <c r="WD773" s="12"/>
      <c r="WE773" s="12"/>
      <c r="WF773" s="12"/>
      <c r="WG773" s="12"/>
      <c r="WH773" s="12"/>
      <c r="WI773" s="12"/>
      <c r="WJ773" s="12"/>
      <c r="WK773" s="12"/>
      <c r="WL773" s="12"/>
      <c r="WM773" s="12"/>
      <c r="WN773" s="12"/>
      <c r="WO773" s="12"/>
      <c r="WP773" s="12"/>
      <c r="WQ773" s="12"/>
      <c r="WR773" s="12"/>
      <c r="WS773" s="12"/>
      <c r="WT773" s="12"/>
      <c r="WU773" s="12"/>
      <c r="WV773" s="12"/>
      <c r="WW773" s="12"/>
      <c r="WX773" s="12"/>
      <c r="WY773" s="12"/>
      <c r="WZ773" s="12"/>
      <c r="XA773" s="12"/>
      <c r="XB773" s="12"/>
      <c r="XC773" s="12"/>
      <c r="XD773" s="12"/>
      <c r="XE773" s="12"/>
      <c r="XF773" s="12"/>
      <c r="XG773" s="12"/>
      <c r="XH773" s="12"/>
      <c r="XI773" s="12"/>
      <c r="XJ773" s="12"/>
      <c r="XK773" s="12"/>
      <c r="XL773" s="12"/>
      <c r="XM773" s="12"/>
      <c r="XN773" s="12"/>
      <c r="XO773" s="12"/>
      <c r="XP773" s="12"/>
      <c r="XQ773" s="12"/>
      <c r="XR773" s="12"/>
      <c r="XS773" s="12"/>
      <c r="XT773" s="12"/>
      <c r="XU773" s="12"/>
      <c r="XV773" s="12"/>
      <c r="XW773" s="12"/>
      <c r="XX773" s="12"/>
      <c r="XY773" s="12"/>
      <c r="XZ773" s="12"/>
      <c r="YA773" s="12"/>
      <c r="YB773" s="12"/>
      <c r="YC773" s="12"/>
      <c r="YD773" s="12"/>
      <c r="YE773" s="12"/>
      <c r="YF773" s="12"/>
      <c r="YG773" s="12"/>
      <c r="YH773" s="12"/>
      <c r="YI773" s="12"/>
      <c r="YJ773" s="12"/>
      <c r="YK773" s="12"/>
      <c r="YL773" s="12"/>
      <c r="YM773" s="12"/>
      <c r="YN773" s="12"/>
      <c r="YO773" s="12"/>
      <c r="YP773" s="12"/>
      <c r="YQ773" s="12"/>
      <c r="YR773" s="12"/>
      <c r="YS773" s="12"/>
      <c r="YT773" s="12"/>
      <c r="YU773" s="12"/>
      <c r="YV773" s="12"/>
      <c r="YW773" s="12"/>
      <c r="YX773" s="12"/>
      <c r="YY773" s="12"/>
      <c r="YZ773" s="12"/>
      <c r="ZA773" s="12"/>
      <c r="ZB773" s="12"/>
      <c r="ZC773" s="12"/>
      <c r="ZD773" s="12"/>
      <c r="ZE773" s="12"/>
      <c r="ZF773" s="12"/>
      <c r="ZG773" s="12"/>
      <c r="ZH773" s="12"/>
      <c r="ZI773" s="12"/>
      <c r="ZJ773" s="12"/>
      <c r="ZK773" s="12"/>
      <c r="ZL773" s="12"/>
      <c r="ZM773" s="12"/>
      <c r="ZN773" s="12"/>
      <c r="ZO773" s="12"/>
      <c r="ZP773" s="12"/>
      <c r="ZQ773" s="12"/>
      <c r="ZR773" s="12"/>
      <c r="ZS773" s="12"/>
      <c r="ZT773" s="12"/>
      <c r="ZU773" s="12"/>
      <c r="ZV773" s="12"/>
      <c r="ZW773" s="12"/>
      <c r="ZX773" s="12"/>
      <c r="ZY773" s="12"/>
      <c r="ZZ773" s="12"/>
      <c r="AAA773" s="12"/>
      <c r="AAB773" s="12"/>
      <c r="AAC773" s="12"/>
      <c r="AAD773" s="12"/>
      <c r="AAE773" s="12"/>
      <c r="AAF773" s="12"/>
      <c r="AAG773" s="12"/>
      <c r="AAH773" s="12"/>
      <c r="AAI773" s="12"/>
      <c r="AAJ773" s="12"/>
      <c r="AAK773" s="12"/>
      <c r="AAL773" s="12"/>
      <c r="AAM773" s="12"/>
      <c r="AAN773" s="12"/>
      <c r="AAO773" s="12"/>
      <c r="AAP773" s="12"/>
      <c r="AAQ773" s="12"/>
      <c r="AAR773" s="12"/>
      <c r="AAS773" s="12"/>
      <c r="AAT773" s="12"/>
      <c r="AAU773" s="12"/>
      <c r="AAV773" s="12"/>
      <c r="AAW773" s="12"/>
      <c r="AAX773" s="12"/>
      <c r="AAY773" s="12"/>
      <c r="AAZ773" s="12"/>
      <c r="ABA773" s="12"/>
      <c r="ABB773" s="12"/>
      <c r="ABC773" s="12"/>
      <c r="ABD773" s="12"/>
      <c r="ABE773" s="12"/>
      <c r="ABF773" s="12"/>
      <c r="ABG773" s="12"/>
      <c r="ABH773" s="12"/>
      <c r="ABI773" s="12"/>
      <c r="ABJ773" s="12"/>
      <c r="ABK773" s="12"/>
      <c r="ABL773" s="12"/>
      <c r="ABM773" s="12"/>
      <c r="ABN773" s="12"/>
      <c r="ABO773" s="12"/>
      <c r="ABP773" s="12"/>
      <c r="ABQ773" s="12"/>
      <c r="ABR773" s="12"/>
      <c r="ABS773" s="12"/>
      <c r="ABT773" s="12"/>
      <c r="ABU773" s="12"/>
      <c r="ABV773" s="12"/>
      <c r="ABW773" s="12"/>
      <c r="ABX773" s="12"/>
      <c r="ABY773" s="12"/>
      <c r="ABZ773" s="12"/>
      <c r="ACA773" s="12"/>
      <c r="ACB773" s="12"/>
      <c r="ACC773" s="12"/>
      <c r="ACD773" s="12"/>
      <c r="ACE773" s="12"/>
      <c r="ACF773" s="12"/>
      <c r="ACG773" s="12"/>
      <c r="ACH773" s="12"/>
      <c r="ACI773" s="12"/>
      <c r="ACJ773" s="12"/>
      <c r="ACK773" s="12"/>
      <c r="ACL773" s="12"/>
      <c r="ACM773" s="12"/>
      <c r="ACN773" s="12"/>
      <c r="ACO773" s="12"/>
      <c r="ACP773" s="12"/>
      <c r="ACQ773" s="12"/>
      <c r="ACR773" s="12"/>
      <c r="ACS773" s="12"/>
      <c r="ACT773" s="12"/>
      <c r="ACU773" s="12"/>
      <c r="ACV773" s="12"/>
      <c r="ACW773" s="12"/>
      <c r="ACX773" s="12"/>
      <c r="ACY773" s="12"/>
      <c r="ACZ773" s="12"/>
      <c r="ADA773" s="12"/>
      <c r="ADB773" s="12"/>
      <c r="ADC773" s="12"/>
      <c r="ADD773" s="12"/>
      <c r="ADE773" s="12"/>
      <c r="ADF773" s="12"/>
      <c r="ADG773" s="12"/>
      <c r="ADH773" s="12"/>
      <c r="ADI773" s="12"/>
      <c r="ADJ773" s="12"/>
      <c r="ADK773" s="12"/>
      <c r="ADL773" s="12"/>
      <c r="ADM773" s="12"/>
      <c r="ADN773" s="12"/>
      <c r="ADO773" s="12"/>
      <c r="ADP773" s="12"/>
      <c r="ADQ773" s="12"/>
      <c r="ADR773" s="12"/>
      <c r="ADS773" s="12"/>
      <c r="ADT773" s="12"/>
      <c r="ADU773" s="12"/>
      <c r="ADV773" s="12"/>
      <c r="ADW773" s="12"/>
      <c r="ADX773" s="12"/>
      <c r="ADY773" s="12"/>
      <c r="ADZ773" s="12"/>
    </row>
    <row r="774" spans="1:806" x14ac:dyDescent="0.25">
      <c r="A774" s="14" t="s">
        <v>629</v>
      </c>
      <c r="B774" s="19">
        <v>43995</v>
      </c>
      <c r="C774" s="8" t="str">
        <f>HYPERLINK("https://www.youtube.com/watch?v=ppFDus2E4CE","BoatBuilding - Restoring the Transom (EP74)")</f>
        <v>BoatBuilding - Restoring the Transom (EP74)</v>
      </c>
      <c r="D774" s="4" t="s">
        <v>630</v>
      </c>
    </row>
    <row r="775" spans="1:806" x14ac:dyDescent="0.25">
      <c r="D775" s="4" t="s">
        <v>631</v>
      </c>
    </row>
    <row r="776" spans="1:806" x14ac:dyDescent="0.25">
      <c r="D776" s="4" t="s">
        <v>641</v>
      </c>
    </row>
    <row r="777" spans="1:806" x14ac:dyDescent="0.25">
      <c r="D777" s="4" t="s">
        <v>632</v>
      </c>
    </row>
    <row r="778" spans="1:806" x14ac:dyDescent="0.25">
      <c r="D778" s="4" t="s">
        <v>633</v>
      </c>
    </row>
    <row r="779" spans="1:806" x14ac:dyDescent="0.25">
      <c r="D779" s="4" t="s">
        <v>635</v>
      </c>
    </row>
    <row r="780" spans="1:806" x14ac:dyDescent="0.25">
      <c r="D780" s="4" t="s">
        <v>634</v>
      </c>
    </row>
    <row r="781" spans="1:806" x14ac:dyDescent="0.25">
      <c r="D781" s="4" t="s">
        <v>910</v>
      </c>
    </row>
    <row r="782" spans="1:806" x14ac:dyDescent="0.25">
      <c r="D782" s="4" t="s">
        <v>636</v>
      </c>
    </row>
    <row r="783" spans="1:806" x14ac:dyDescent="0.25">
      <c r="D783" s="4" t="s">
        <v>637</v>
      </c>
    </row>
    <row r="784" spans="1:806" x14ac:dyDescent="0.25">
      <c r="D784" s="4" t="s">
        <v>642</v>
      </c>
    </row>
    <row r="785" spans="1:806" x14ac:dyDescent="0.25">
      <c r="D785" s="4" t="s">
        <v>638</v>
      </c>
    </row>
    <row r="786" spans="1:806" s="1" customFormat="1" x14ac:dyDescent="0.25">
      <c r="A786" s="7"/>
      <c r="B786" s="20"/>
      <c r="C786" s="5"/>
      <c r="D786" s="5" t="s">
        <v>639</v>
      </c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2"/>
      <c r="DY786" s="12"/>
      <c r="DZ786" s="12"/>
      <c r="EA786" s="12"/>
      <c r="EB786" s="12"/>
      <c r="EC786" s="12"/>
      <c r="ED786" s="12"/>
      <c r="EE786" s="12"/>
      <c r="EF786" s="12"/>
      <c r="EG786" s="12"/>
      <c r="EH786" s="12"/>
      <c r="EI786" s="12"/>
      <c r="EJ786" s="12"/>
      <c r="EK786" s="12"/>
      <c r="EL786" s="12"/>
      <c r="EM786" s="12"/>
      <c r="EN786" s="12"/>
      <c r="EO786" s="12"/>
      <c r="EP786" s="12"/>
      <c r="EQ786" s="12"/>
      <c r="ER786" s="12"/>
      <c r="ES786" s="12"/>
      <c r="ET786" s="12"/>
      <c r="EU786" s="12"/>
      <c r="EV786" s="12"/>
      <c r="EW786" s="12"/>
      <c r="EX786" s="12"/>
      <c r="EY786" s="12"/>
      <c r="EZ786" s="12"/>
      <c r="FA786" s="12"/>
      <c r="FB786" s="12"/>
      <c r="FC786" s="12"/>
      <c r="FD786" s="12"/>
      <c r="FE786" s="12"/>
      <c r="FF786" s="12"/>
      <c r="FG786" s="12"/>
      <c r="FH786" s="12"/>
      <c r="FI786" s="12"/>
      <c r="FJ786" s="12"/>
      <c r="FK786" s="12"/>
      <c r="FL786" s="12"/>
      <c r="FM786" s="12"/>
      <c r="FN786" s="12"/>
      <c r="FO786" s="12"/>
      <c r="FP786" s="12"/>
      <c r="FQ786" s="12"/>
      <c r="FR786" s="12"/>
      <c r="FS786" s="12"/>
      <c r="FT786" s="12"/>
      <c r="FU786" s="12"/>
      <c r="FV786" s="12"/>
      <c r="FW786" s="12"/>
      <c r="FX786" s="12"/>
      <c r="FY786" s="12"/>
      <c r="FZ786" s="12"/>
      <c r="GA786" s="12"/>
      <c r="GB786" s="12"/>
      <c r="GC786" s="12"/>
      <c r="GD786" s="12"/>
      <c r="GE786" s="12"/>
      <c r="GF786" s="12"/>
      <c r="GG786" s="12"/>
      <c r="GH786" s="12"/>
      <c r="GI786" s="12"/>
      <c r="GJ786" s="12"/>
      <c r="GK786" s="12"/>
      <c r="GL786" s="12"/>
      <c r="GM786" s="12"/>
      <c r="GN786" s="12"/>
      <c r="GO786" s="12"/>
      <c r="GP786" s="12"/>
      <c r="GQ786" s="12"/>
      <c r="GR786" s="12"/>
      <c r="GS786" s="12"/>
      <c r="GT786" s="12"/>
      <c r="GU786" s="12"/>
      <c r="GV786" s="12"/>
      <c r="GW786" s="12"/>
      <c r="GX786" s="12"/>
      <c r="GY786" s="12"/>
      <c r="GZ786" s="12"/>
      <c r="HA786" s="12"/>
      <c r="HB786" s="12"/>
      <c r="HC786" s="12"/>
      <c r="HD786" s="12"/>
      <c r="HE786" s="12"/>
      <c r="HF786" s="12"/>
      <c r="HG786" s="12"/>
      <c r="HH786" s="12"/>
      <c r="HI786" s="12"/>
      <c r="HJ786" s="12"/>
      <c r="HK786" s="12"/>
      <c r="HL786" s="12"/>
      <c r="HM786" s="12"/>
      <c r="HN786" s="12"/>
      <c r="HO786" s="12"/>
      <c r="HP786" s="12"/>
      <c r="HQ786" s="12"/>
      <c r="HR786" s="12"/>
      <c r="HS786" s="12"/>
      <c r="HT786" s="12"/>
      <c r="HU786" s="12"/>
      <c r="HV786" s="12"/>
      <c r="HW786" s="12"/>
      <c r="HX786" s="12"/>
      <c r="HY786" s="12"/>
      <c r="HZ786" s="12"/>
      <c r="IA786" s="12"/>
      <c r="IB786" s="12"/>
      <c r="IC786" s="12"/>
      <c r="ID786" s="12"/>
      <c r="IE786" s="12"/>
      <c r="IF786" s="12"/>
      <c r="IG786" s="12"/>
      <c r="IH786" s="12"/>
      <c r="II786" s="12"/>
      <c r="IJ786" s="12"/>
      <c r="IK786" s="12"/>
      <c r="IL786" s="12"/>
      <c r="IM786" s="12"/>
      <c r="IN786" s="12"/>
      <c r="IO786" s="12"/>
      <c r="IP786" s="12"/>
      <c r="IQ786" s="12"/>
      <c r="IR786" s="12"/>
      <c r="IS786" s="12"/>
      <c r="IT786" s="12"/>
      <c r="IU786" s="12"/>
      <c r="IV786" s="12"/>
      <c r="IW786" s="12"/>
      <c r="IX786" s="12"/>
      <c r="IY786" s="12"/>
      <c r="IZ786" s="12"/>
      <c r="JA786" s="12"/>
      <c r="JB786" s="12"/>
      <c r="JC786" s="12"/>
      <c r="JD786" s="12"/>
      <c r="JE786" s="12"/>
      <c r="JF786" s="12"/>
      <c r="JG786" s="12"/>
      <c r="JH786" s="12"/>
      <c r="JI786" s="12"/>
      <c r="JJ786" s="12"/>
      <c r="JK786" s="12"/>
      <c r="JL786" s="12"/>
      <c r="JM786" s="12"/>
      <c r="JN786" s="12"/>
      <c r="JO786" s="12"/>
      <c r="JP786" s="12"/>
      <c r="JQ786" s="12"/>
      <c r="JR786" s="12"/>
      <c r="JS786" s="12"/>
      <c r="JT786" s="12"/>
      <c r="JU786" s="12"/>
      <c r="JV786" s="12"/>
      <c r="JW786" s="12"/>
      <c r="JX786" s="12"/>
      <c r="JY786" s="12"/>
      <c r="JZ786" s="12"/>
      <c r="KA786" s="12"/>
      <c r="KB786" s="12"/>
      <c r="KC786" s="12"/>
      <c r="KD786" s="12"/>
      <c r="KE786" s="12"/>
      <c r="KF786" s="12"/>
      <c r="KG786" s="12"/>
      <c r="KH786" s="12"/>
      <c r="KI786" s="12"/>
      <c r="KJ786" s="12"/>
      <c r="KK786" s="12"/>
      <c r="KL786" s="12"/>
      <c r="KM786" s="12"/>
      <c r="KN786" s="12"/>
      <c r="KO786" s="12"/>
      <c r="KP786" s="12"/>
      <c r="KQ786" s="12"/>
      <c r="KR786" s="12"/>
      <c r="KS786" s="12"/>
      <c r="KT786" s="12"/>
      <c r="KU786" s="12"/>
      <c r="KV786" s="12"/>
      <c r="KW786" s="12"/>
      <c r="KX786" s="12"/>
      <c r="KY786" s="12"/>
      <c r="KZ786" s="12"/>
      <c r="LA786" s="12"/>
      <c r="LB786" s="12"/>
      <c r="LC786" s="12"/>
      <c r="LD786" s="12"/>
      <c r="LE786" s="12"/>
      <c r="LF786" s="12"/>
      <c r="LG786" s="12"/>
      <c r="LH786" s="12"/>
      <c r="LI786" s="12"/>
      <c r="LJ786" s="12"/>
      <c r="LK786" s="12"/>
      <c r="LL786" s="12"/>
      <c r="LM786" s="12"/>
      <c r="LN786" s="12"/>
      <c r="LO786" s="12"/>
      <c r="LP786" s="12"/>
      <c r="LQ786" s="12"/>
      <c r="LR786" s="12"/>
      <c r="LS786" s="12"/>
      <c r="LT786" s="12"/>
      <c r="LU786" s="12"/>
      <c r="LV786" s="12"/>
      <c r="LW786" s="12"/>
      <c r="LX786" s="12"/>
      <c r="LY786" s="12"/>
      <c r="LZ786" s="12"/>
      <c r="MA786" s="12"/>
      <c r="MB786" s="12"/>
      <c r="MC786" s="12"/>
      <c r="MD786" s="12"/>
      <c r="ME786" s="12"/>
      <c r="MF786" s="12"/>
      <c r="MG786" s="12"/>
      <c r="MH786" s="12"/>
      <c r="MI786" s="12"/>
      <c r="MJ786" s="12"/>
      <c r="MK786" s="12"/>
      <c r="ML786" s="12"/>
      <c r="MM786" s="12"/>
      <c r="MN786" s="12"/>
      <c r="MO786" s="12"/>
      <c r="MP786" s="12"/>
      <c r="MQ786" s="12"/>
      <c r="MR786" s="12"/>
      <c r="MS786" s="12"/>
      <c r="MT786" s="12"/>
      <c r="MU786" s="12"/>
      <c r="MV786" s="12"/>
      <c r="MW786" s="12"/>
      <c r="MX786" s="12"/>
      <c r="MY786" s="12"/>
      <c r="MZ786" s="12"/>
      <c r="NA786" s="12"/>
      <c r="NB786" s="12"/>
      <c r="NC786" s="12"/>
      <c r="ND786" s="12"/>
      <c r="NE786" s="12"/>
      <c r="NF786" s="12"/>
      <c r="NG786" s="12"/>
      <c r="NH786" s="12"/>
      <c r="NI786" s="12"/>
      <c r="NJ786" s="12"/>
      <c r="NK786" s="12"/>
      <c r="NL786" s="12"/>
      <c r="NM786" s="12"/>
      <c r="NN786" s="12"/>
      <c r="NO786" s="12"/>
      <c r="NP786" s="12"/>
      <c r="NQ786" s="12"/>
      <c r="NR786" s="12"/>
      <c r="NS786" s="12"/>
      <c r="NT786" s="12"/>
      <c r="NU786" s="12"/>
      <c r="NV786" s="12"/>
      <c r="NW786" s="12"/>
      <c r="NX786" s="12"/>
      <c r="NY786" s="12"/>
      <c r="NZ786" s="12"/>
      <c r="OA786" s="12"/>
      <c r="OB786" s="12"/>
      <c r="OC786" s="12"/>
      <c r="OD786" s="12"/>
      <c r="OE786" s="12"/>
      <c r="OF786" s="12"/>
      <c r="OG786" s="12"/>
      <c r="OH786" s="12"/>
      <c r="OI786" s="12"/>
      <c r="OJ786" s="12"/>
      <c r="OK786" s="12"/>
      <c r="OL786" s="12"/>
      <c r="OM786" s="12"/>
      <c r="ON786" s="12"/>
      <c r="OO786" s="12"/>
      <c r="OP786" s="12"/>
      <c r="OQ786" s="12"/>
      <c r="OR786" s="12"/>
      <c r="OS786" s="12"/>
      <c r="OT786" s="12"/>
      <c r="OU786" s="12"/>
      <c r="OV786" s="12"/>
      <c r="OW786" s="12"/>
      <c r="OX786" s="12"/>
      <c r="OY786" s="12"/>
      <c r="OZ786" s="12"/>
      <c r="PA786" s="12"/>
      <c r="PB786" s="12"/>
      <c r="PC786" s="12"/>
      <c r="PD786" s="12"/>
      <c r="PE786" s="12"/>
      <c r="PF786" s="12"/>
      <c r="PG786" s="12"/>
      <c r="PH786" s="12"/>
      <c r="PI786" s="12"/>
      <c r="PJ786" s="12"/>
      <c r="PK786" s="12"/>
      <c r="PL786" s="12"/>
      <c r="PM786" s="12"/>
      <c r="PN786" s="12"/>
      <c r="PO786" s="12"/>
      <c r="PP786" s="12"/>
      <c r="PQ786" s="12"/>
      <c r="PR786" s="12"/>
      <c r="PS786" s="12"/>
      <c r="PT786" s="12"/>
      <c r="PU786" s="12"/>
      <c r="PV786" s="12"/>
      <c r="PW786" s="12"/>
      <c r="PX786" s="12"/>
      <c r="PY786" s="12"/>
      <c r="PZ786" s="12"/>
      <c r="QA786" s="12"/>
      <c r="QB786" s="12"/>
      <c r="QC786" s="12"/>
      <c r="QD786" s="12"/>
      <c r="QE786" s="12"/>
      <c r="QF786" s="12"/>
      <c r="QG786" s="12"/>
      <c r="QH786" s="12"/>
      <c r="QI786" s="12"/>
      <c r="QJ786" s="12"/>
      <c r="QK786" s="12"/>
      <c r="QL786" s="12"/>
      <c r="QM786" s="12"/>
      <c r="QN786" s="12"/>
      <c r="QO786" s="12"/>
      <c r="QP786" s="12"/>
      <c r="QQ786" s="12"/>
      <c r="QR786" s="12"/>
      <c r="QS786" s="12"/>
      <c r="QT786" s="12"/>
      <c r="QU786" s="12"/>
      <c r="QV786" s="12"/>
      <c r="QW786" s="12"/>
      <c r="QX786" s="12"/>
      <c r="QY786" s="12"/>
      <c r="QZ786" s="12"/>
      <c r="RA786" s="12"/>
      <c r="RB786" s="12"/>
      <c r="RC786" s="12"/>
      <c r="RD786" s="12"/>
      <c r="RE786" s="12"/>
      <c r="RF786" s="12"/>
      <c r="RG786" s="12"/>
      <c r="RH786" s="12"/>
      <c r="RI786" s="12"/>
      <c r="RJ786" s="12"/>
      <c r="RK786" s="12"/>
      <c r="RL786" s="12"/>
      <c r="RM786" s="12"/>
      <c r="RN786" s="12"/>
      <c r="RO786" s="12"/>
      <c r="RP786" s="12"/>
      <c r="RQ786" s="12"/>
      <c r="RR786" s="12"/>
      <c r="RS786" s="12"/>
      <c r="RT786" s="12"/>
      <c r="RU786" s="12"/>
      <c r="RV786" s="12"/>
      <c r="RW786" s="12"/>
      <c r="RX786" s="12"/>
      <c r="RY786" s="12"/>
      <c r="RZ786" s="12"/>
      <c r="SA786" s="12"/>
      <c r="SB786" s="12"/>
      <c r="SC786" s="12"/>
      <c r="SD786" s="12"/>
      <c r="SE786" s="12"/>
      <c r="SF786" s="12"/>
      <c r="SG786" s="12"/>
      <c r="SH786" s="12"/>
      <c r="SI786" s="12"/>
      <c r="SJ786" s="12"/>
      <c r="SK786" s="12"/>
      <c r="SL786" s="12"/>
      <c r="SM786" s="12"/>
      <c r="SN786" s="12"/>
      <c r="SO786" s="12"/>
      <c r="SP786" s="12"/>
      <c r="SQ786" s="12"/>
      <c r="SR786" s="12"/>
      <c r="SS786" s="12"/>
      <c r="ST786" s="12"/>
      <c r="SU786" s="12"/>
      <c r="SV786" s="12"/>
      <c r="SW786" s="12"/>
      <c r="SX786" s="12"/>
      <c r="SY786" s="12"/>
      <c r="SZ786" s="12"/>
      <c r="TA786" s="12"/>
      <c r="TB786" s="12"/>
      <c r="TC786" s="12"/>
      <c r="TD786" s="12"/>
      <c r="TE786" s="12"/>
      <c r="TF786" s="12"/>
      <c r="TG786" s="12"/>
      <c r="TH786" s="12"/>
      <c r="TI786" s="12"/>
      <c r="TJ786" s="12"/>
      <c r="TK786" s="12"/>
      <c r="TL786" s="12"/>
      <c r="TM786" s="12"/>
      <c r="TN786" s="12"/>
      <c r="TO786" s="12"/>
      <c r="TP786" s="12"/>
      <c r="TQ786" s="12"/>
      <c r="TR786" s="12"/>
      <c r="TS786" s="12"/>
      <c r="TT786" s="12"/>
      <c r="TU786" s="12"/>
      <c r="TV786" s="12"/>
      <c r="TW786" s="12"/>
      <c r="TX786" s="12"/>
      <c r="TY786" s="12"/>
      <c r="TZ786" s="12"/>
      <c r="UA786" s="12"/>
      <c r="UB786" s="12"/>
      <c r="UC786" s="12"/>
      <c r="UD786" s="12"/>
      <c r="UE786" s="12"/>
      <c r="UF786" s="12"/>
      <c r="UG786" s="12"/>
      <c r="UH786" s="12"/>
      <c r="UI786" s="12"/>
      <c r="UJ786" s="12"/>
      <c r="UK786" s="12"/>
      <c r="UL786" s="12"/>
      <c r="UM786" s="12"/>
      <c r="UN786" s="12"/>
      <c r="UO786" s="12"/>
      <c r="UP786" s="12"/>
      <c r="UQ786" s="12"/>
      <c r="UR786" s="12"/>
      <c r="US786" s="12"/>
      <c r="UT786" s="12"/>
      <c r="UU786" s="12"/>
      <c r="UV786" s="12"/>
      <c r="UW786" s="12"/>
      <c r="UX786" s="12"/>
      <c r="UY786" s="12"/>
      <c r="UZ786" s="12"/>
      <c r="VA786" s="12"/>
      <c r="VB786" s="12"/>
      <c r="VC786" s="12"/>
      <c r="VD786" s="12"/>
      <c r="VE786" s="12"/>
      <c r="VF786" s="12"/>
      <c r="VG786" s="12"/>
      <c r="VH786" s="12"/>
      <c r="VI786" s="12"/>
      <c r="VJ786" s="12"/>
      <c r="VK786" s="12"/>
      <c r="VL786" s="12"/>
      <c r="VM786" s="12"/>
      <c r="VN786" s="12"/>
      <c r="VO786" s="12"/>
      <c r="VP786" s="12"/>
      <c r="VQ786" s="12"/>
      <c r="VR786" s="12"/>
      <c r="VS786" s="12"/>
      <c r="VT786" s="12"/>
      <c r="VU786" s="12"/>
      <c r="VV786" s="12"/>
      <c r="VW786" s="12"/>
      <c r="VX786" s="12"/>
      <c r="VY786" s="12"/>
      <c r="VZ786" s="12"/>
      <c r="WA786" s="12"/>
      <c r="WB786" s="12"/>
      <c r="WC786" s="12"/>
      <c r="WD786" s="12"/>
      <c r="WE786" s="12"/>
      <c r="WF786" s="12"/>
      <c r="WG786" s="12"/>
      <c r="WH786" s="12"/>
      <c r="WI786" s="12"/>
      <c r="WJ786" s="12"/>
      <c r="WK786" s="12"/>
      <c r="WL786" s="12"/>
      <c r="WM786" s="12"/>
      <c r="WN786" s="12"/>
      <c r="WO786" s="12"/>
      <c r="WP786" s="12"/>
      <c r="WQ786" s="12"/>
      <c r="WR786" s="12"/>
      <c r="WS786" s="12"/>
      <c r="WT786" s="12"/>
      <c r="WU786" s="12"/>
      <c r="WV786" s="12"/>
      <c r="WW786" s="12"/>
      <c r="WX786" s="12"/>
      <c r="WY786" s="12"/>
      <c r="WZ786" s="12"/>
      <c r="XA786" s="12"/>
      <c r="XB786" s="12"/>
      <c r="XC786" s="12"/>
      <c r="XD786" s="12"/>
      <c r="XE786" s="12"/>
      <c r="XF786" s="12"/>
      <c r="XG786" s="12"/>
      <c r="XH786" s="12"/>
      <c r="XI786" s="12"/>
      <c r="XJ786" s="12"/>
      <c r="XK786" s="12"/>
      <c r="XL786" s="12"/>
      <c r="XM786" s="12"/>
      <c r="XN786" s="12"/>
      <c r="XO786" s="12"/>
      <c r="XP786" s="12"/>
      <c r="XQ786" s="12"/>
      <c r="XR786" s="12"/>
      <c r="XS786" s="12"/>
      <c r="XT786" s="12"/>
      <c r="XU786" s="12"/>
      <c r="XV786" s="12"/>
      <c r="XW786" s="12"/>
      <c r="XX786" s="12"/>
      <c r="XY786" s="12"/>
      <c r="XZ786" s="12"/>
      <c r="YA786" s="12"/>
      <c r="YB786" s="12"/>
      <c r="YC786" s="12"/>
      <c r="YD786" s="12"/>
      <c r="YE786" s="12"/>
      <c r="YF786" s="12"/>
      <c r="YG786" s="12"/>
      <c r="YH786" s="12"/>
      <c r="YI786" s="12"/>
      <c r="YJ786" s="12"/>
      <c r="YK786" s="12"/>
      <c r="YL786" s="12"/>
      <c r="YM786" s="12"/>
      <c r="YN786" s="12"/>
      <c r="YO786" s="12"/>
      <c r="YP786" s="12"/>
      <c r="YQ786" s="12"/>
      <c r="YR786" s="12"/>
      <c r="YS786" s="12"/>
      <c r="YT786" s="12"/>
      <c r="YU786" s="12"/>
      <c r="YV786" s="12"/>
      <c r="YW786" s="12"/>
      <c r="YX786" s="12"/>
      <c r="YY786" s="12"/>
      <c r="YZ786" s="12"/>
      <c r="ZA786" s="12"/>
      <c r="ZB786" s="12"/>
      <c r="ZC786" s="12"/>
      <c r="ZD786" s="12"/>
      <c r="ZE786" s="12"/>
      <c r="ZF786" s="12"/>
      <c r="ZG786" s="12"/>
      <c r="ZH786" s="12"/>
      <c r="ZI786" s="12"/>
      <c r="ZJ786" s="12"/>
      <c r="ZK786" s="12"/>
      <c r="ZL786" s="12"/>
      <c r="ZM786" s="12"/>
      <c r="ZN786" s="12"/>
      <c r="ZO786" s="12"/>
      <c r="ZP786" s="12"/>
      <c r="ZQ786" s="12"/>
      <c r="ZR786" s="12"/>
      <c r="ZS786" s="12"/>
      <c r="ZT786" s="12"/>
      <c r="ZU786" s="12"/>
      <c r="ZV786" s="12"/>
      <c r="ZW786" s="12"/>
      <c r="ZX786" s="12"/>
      <c r="ZY786" s="12"/>
      <c r="ZZ786" s="12"/>
      <c r="AAA786" s="12"/>
      <c r="AAB786" s="12"/>
      <c r="AAC786" s="12"/>
      <c r="AAD786" s="12"/>
      <c r="AAE786" s="12"/>
      <c r="AAF786" s="12"/>
      <c r="AAG786" s="12"/>
      <c r="AAH786" s="12"/>
      <c r="AAI786" s="12"/>
      <c r="AAJ786" s="12"/>
      <c r="AAK786" s="12"/>
      <c r="AAL786" s="12"/>
      <c r="AAM786" s="12"/>
      <c r="AAN786" s="12"/>
      <c r="AAO786" s="12"/>
      <c r="AAP786" s="12"/>
      <c r="AAQ786" s="12"/>
      <c r="AAR786" s="12"/>
      <c r="AAS786" s="12"/>
      <c r="AAT786" s="12"/>
      <c r="AAU786" s="12"/>
      <c r="AAV786" s="12"/>
      <c r="AAW786" s="12"/>
      <c r="AAX786" s="12"/>
      <c r="AAY786" s="12"/>
      <c r="AAZ786" s="12"/>
      <c r="ABA786" s="12"/>
      <c r="ABB786" s="12"/>
      <c r="ABC786" s="12"/>
      <c r="ABD786" s="12"/>
      <c r="ABE786" s="12"/>
      <c r="ABF786" s="12"/>
      <c r="ABG786" s="12"/>
      <c r="ABH786" s="12"/>
      <c r="ABI786" s="12"/>
      <c r="ABJ786" s="12"/>
      <c r="ABK786" s="12"/>
      <c r="ABL786" s="12"/>
      <c r="ABM786" s="12"/>
      <c r="ABN786" s="12"/>
      <c r="ABO786" s="12"/>
      <c r="ABP786" s="12"/>
      <c r="ABQ786" s="12"/>
      <c r="ABR786" s="12"/>
      <c r="ABS786" s="12"/>
      <c r="ABT786" s="12"/>
      <c r="ABU786" s="12"/>
      <c r="ABV786" s="12"/>
      <c r="ABW786" s="12"/>
      <c r="ABX786" s="12"/>
      <c r="ABY786" s="12"/>
      <c r="ABZ786" s="12"/>
      <c r="ACA786" s="12"/>
      <c r="ACB786" s="12"/>
      <c r="ACC786" s="12"/>
      <c r="ACD786" s="12"/>
      <c r="ACE786" s="12"/>
      <c r="ACF786" s="12"/>
      <c r="ACG786" s="12"/>
      <c r="ACH786" s="12"/>
      <c r="ACI786" s="12"/>
      <c r="ACJ786" s="12"/>
      <c r="ACK786" s="12"/>
      <c r="ACL786" s="12"/>
      <c r="ACM786" s="12"/>
      <c r="ACN786" s="12"/>
      <c r="ACO786" s="12"/>
      <c r="ACP786" s="12"/>
      <c r="ACQ786" s="12"/>
      <c r="ACR786" s="12"/>
      <c r="ACS786" s="12"/>
      <c r="ACT786" s="12"/>
      <c r="ACU786" s="12"/>
      <c r="ACV786" s="12"/>
      <c r="ACW786" s="12"/>
      <c r="ACX786" s="12"/>
      <c r="ACY786" s="12"/>
      <c r="ACZ786" s="12"/>
      <c r="ADA786" s="12"/>
      <c r="ADB786" s="12"/>
      <c r="ADC786" s="12"/>
      <c r="ADD786" s="12"/>
      <c r="ADE786" s="12"/>
      <c r="ADF786" s="12"/>
      <c r="ADG786" s="12"/>
      <c r="ADH786" s="12"/>
      <c r="ADI786" s="12"/>
      <c r="ADJ786" s="12"/>
      <c r="ADK786" s="12"/>
      <c r="ADL786" s="12"/>
      <c r="ADM786" s="12"/>
      <c r="ADN786" s="12"/>
      <c r="ADO786" s="12"/>
      <c r="ADP786" s="12"/>
      <c r="ADQ786" s="12"/>
      <c r="ADR786" s="12"/>
      <c r="ADS786" s="12"/>
      <c r="ADT786" s="12"/>
      <c r="ADU786" s="12"/>
      <c r="ADV786" s="12"/>
      <c r="ADW786" s="12"/>
      <c r="ADX786" s="12"/>
      <c r="ADY786" s="12"/>
      <c r="ADZ786" s="12"/>
    </row>
    <row r="787" spans="1:806" x14ac:dyDescent="0.25">
      <c r="A787" s="14" t="s">
        <v>640</v>
      </c>
      <c r="B787" s="19">
        <v>44009</v>
      </c>
      <c r="C787" s="8" t="str">
        <f>HYPERLINK("https://www.youtube.com/watch?v=foDRc2X_Utg","BoatBuilding - Casting Bronze Floors (EP75)")</f>
        <v>BoatBuilding - Casting Bronze Floors (EP75)</v>
      </c>
      <c r="D787" s="4" t="s">
        <v>643</v>
      </c>
    </row>
    <row r="788" spans="1:806" x14ac:dyDescent="0.25">
      <c r="D788" s="4" t="s">
        <v>644</v>
      </c>
    </row>
    <row r="789" spans="1:806" x14ac:dyDescent="0.25">
      <c r="D789" s="4" t="s">
        <v>645</v>
      </c>
    </row>
    <row r="790" spans="1:806" x14ac:dyDescent="0.25">
      <c r="D790" s="4" t="s">
        <v>646</v>
      </c>
    </row>
    <row r="791" spans="1:806" x14ac:dyDescent="0.25">
      <c r="D791" s="4" t="s">
        <v>647</v>
      </c>
    </row>
    <row r="792" spans="1:806" x14ac:dyDescent="0.25">
      <c r="D792" s="4" t="s">
        <v>648</v>
      </c>
    </row>
    <row r="793" spans="1:806" x14ac:dyDescent="0.25">
      <c r="D793" s="4" t="s">
        <v>649</v>
      </c>
    </row>
    <row r="794" spans="1:806" x14ac:dyDescent="0.25">
      <c r="D794" s="8" t="str">
        <f>HYPERLINK("https://www.porttownsendfoundry.com/","Port Townsend Foundry")</f>
        <v>Port Townsend Foundry</v>
      </c>
    </row>
    <row r="795" spans="1:806" x14ac:dyDescent="0.25">
      <c r="D795" s="4" t="s">
        <v>650</v>
      </c>
    </row>
    <row r="796" spans="1:806" x14ac:dyDescent="0.25">
      <c r="D796" s="4" t="s">
        <v>911</v>
      </c>
    </row>
    <row r="797" spans="1:806" x14ac:dyDescent="0.25">
      <c r="D797" s="4" t="s">
        <v>651</v>
      </c>
    </row>
    <row r="798" spans="1:806" x14ac:dyDescent="0.25">
      <c r="D798" s="4" t="s">
        <v>912</v>
      </c>
    </row>
    <row r="799" spans="1:806" x14ac:dyDescent="0.25">
      <c r="D799" s="4" t="s">
        <v>651</v>
      </c>
    </row>
    <row r="800" spans="1:806" x14ac:dyDescent="0.25">
      <c r="D800" s="4" t="s">
        <v>913</v>
      </c>
    </row>
    <row r="801" spans="1:806" x14ac:dyDescent="0.25">
      <c r="D801" s="4" t="s">
        <v>652</v>
      </c>
    </row>
    <row r="802" spans="1:806" x14ac:dyDescent="0.25">
      <c r="D802" s="4" t="s">
        <v>653</v>
      </c>
    </row>
    <row r="803" spans="1:806" x14ac:dyDescent="0.25">
      <c r="D803" s="4" t="s">
        <v>914</v>
      </c>
    </row>
    <row r="804" spans="1:806" s="1" customFormat="1" x14ac:dyDescent="0.25">
      <c r="A804" s="7"/>
      <c r="B804" s="20"/>
      <c r="C804" s="5"/>
      <c r="D804" s="5" t="s">
        <v>654</v>
      </c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12"/>
      <c r="CZ804" s="12"/>
      <c r="DA804" s="12"/>
      <c r="DB804" s="12"/>
      <c r="DC804" s="12"/>
      <c r="DD804" s="12"/>
      <c r="DE804" s="12"/>
      <c r="DF804" s="12"/>
      <c r="DG804" s="12"/>
      <c r="DH804" s="12"/>
      <c r="DI804" s="12"/>
      <c r="DJ804" s="12"/>
      <c r="DK804" s="12"/>
      <c r="DL804" s="12"/>
      <c r="DM804" s="12"/>
      <c r="DN804" s="12"/>
      <c r="DO804" s="12"/>
      <c r="DP804" s="12"/>
      <c r="DQ804" s="12"/>
      <c r="DR804" s="12"/>
      <c r="DS804" s="12"/>
      <c r="DT804" s="12"/>
      <c r="DU804" s="12"/>
      <c r="DV804" s="12"/>
      <c r="DW804" s="12"/>
      <c r="DX804" s="12"/>
      <c r="DY804" s="12"/>
      <c r="DZ804" s="12"/>
      <c r="EA804" s="12"/>
      <c r="EB804" s="12"/>
      <c r="EC804" s="12"/>
      <c r="ED804" s="12"/>
      <c r="EE804" s="12"/>
      <c r="EF804" s="12"/>
      <c r="EG804" s="12"/>
      <c r="EH804" s="12"/>
      <c r="EI804" s="12"/>
      <c r="EJ804" s="12"/>
      <c r="EK804" s="12"/>
      <c r="EL804" s="12"/>
      <c r="EM804" s="12"/>
      <c r="EN804" s="12"/>
      <c r="EO804" s="12"/>
      <c r="EP804" s="12"/>
      <c r="EQ804" s="12"/>
      <c r="ER804" s="12"/>
      <c r="ES804" s="12"/>
      <c r="ET804" s="12"/>
      <c r="EU804" s="12"/>
      <c r="EV804" s="12"/>
      <c r="EW804" s="12"/>
      <c r="EX804" s="12"/>
      <c r="EY804" s="12"/>
      <c r="EZ804" s="12"/>
      <c r="FA804" s="12"/>
      <c r="FB804" s="12"/>
      <c r="FC804" s="12"/>
      <c r="FD804" s="12"/>
      <c r="FE804" s="12"/>
      <c r="FF804" s="12"/>
      <c r="FG804" s="12"/>
      <c r="FH804" s="12"/>
      <c r="FI804" s="12"/>
      <c r="FJ804" s="12"/>
      <c r="FK804" s="12"/>
      <c r="FL804" s="12"/>
      <c r="FM804" s="12"/>
      <c r="FN804" s="12"/>
      <c r="FO804" s="12"/>
      <c r="FP804" s="12"/>
      <c r="FQ804" s="12"/>
      <c r="FR804" s="12"/>
      <c r="FS804" s="12"/>
      <c r="FT804" s="12"/>
      <c r="FU804" s="12"/>
      <c r="FV804" s="12"/>
      <c r="FW804" s="12"/>
      <c r="FX804" s="12"/>
      <c r="FY804" s="12"/>
      <c r="FZ804" s="12"/>
      <c r="GA804" s="12"/>
      <c r="GB804" s="12"/>
      <c r="GC804" s="12"/>
      <c r="GD804" s="12"/>
      <c r="GE804" s="12"/>
      <c r="GF804" s="12"/>
      <c r="GG804" s="12"/>
      <c r="GH804" s="12"/>
      <c r="GI804" s="12"/>
      <c r="GJ804" s="12"/>
      <c r="GK804" s="12"/>
      <c r="GL804" s="12"/>
      <c r="GM804" s="12"/>
      <c r="GN804" s="12"/>
      <c r="GO804" s="12"/>
      <c r="GP804" s="12"/>
      <c r="GQ804" s="12"/>
      <c r="GR804" s="12"/>
      <c r="GS804" s="12"/>
      <c r="GT804" s="12"/>
      <c r="GU804" s="12"/>
      <c r="GV804" s="12"/>
      <c r="GW804" s="12"/>
      <c r="GX804" s="12"/>
      <c r="GY804" s="12"/>
      <c r="GZ804" s="12"/>
      <c r="HA804" s="12"/>
      <c r="HB804" s="12"/>
      <c r="HC804" s="12"/>
      <c r="HD804" s="12"/>
      <c r="HE804" s="12"/>
      <c r="HF804" s="12"/>
      <c r="HG804" s="12"/>
      <c r="HH804" s="12"/>
      <c r="HI804" s="12"/>
      <c r="HJ804" s="12"/>
      <c r="HK804" s="12"/>
      <c r="HL804" s="12"/>
      <c r="HM804" s="12"/>
      <c r="HN804" s="12"/>
      <c r="HO804" s="12"/>
      <c r="HP804" s="12"/>
      <c r="HQ804" s="12"/>
      <c r="HR804" s="12"/>
      <c r="HS804" s="12"/>
      <c r="HT804" s="12"/>
      <c r="HU804" s="12"/>
      <c r="HV804" s="12"/>
      <c r="HW804" s="12"/>
      <c r="HX804" s="12"/>
      <c r="HY804" s="12"/>
      <c r="HZ804" s="12"/>
      <c r="IA804" s="12"/>
      <c r="IB804" s="12"/>
      <c r="IC804" s="12"/>
      <c r="ID804" s="12"/>
      <c r="IE804" s="12"/>
      <c r="IF804" s="12"/>
      <c r="IG804" s="12"/>
      <c r="IH804" s="12"/>
      <c r="II804" s="12"/>
      <c r="IJ804" s="12"/>
      <c r="IK804" s="12"/>
      <c r="IL804" s="12"/>
      <c r="IM804" s="12"/>
      <c r="IN804" s="12"/>
      <c r="IO804" s="12"/>
      <c r="IP804" s="12"/>
      <c r="IQ804" s="12"/>
      <c r="IR804" s="12"/>
      <c r="IS804" s="12"/>
      <c r="IT804" s="12"/>
      <c r="IU804" s="12"/>
      <c r="IV804" s="12"/>
      <c r="IW804" s="12"/>
      <c r="IX804" s="12"/>
      <c r="IY804" s="12"/>
      <c r="IZ804" s="12"/>
      <c r="JA804" s="12"/>
      <c r="JB804" s="12"/>
      <c r="JC804" s="12"/>
      <c r="JD804" s="12"/>
      <c r="JE804" s="12"/>
      <c r="JF804" s="12"/>
      <c r="JG804" s="12"/>
      <c r="JH804" s="12"/>
      <c r="JI804" s="12"/>
      <c r="JJ804" s="12"/>
      <c r="JK804" s="12"/>
      <c r="JL804" s="12"/>
      <c r="JM804" s="12"/>
      <c r="JN804" s="12"/>
      <c r="JO804" s="12"/>
      <c r="JP804" s="12"/>
      <c r="JQ804" s="12"/>
      <c r="JR804" s="12"/>
      <c r="JS804" s="12"/>
      <c r="JT804" s="12"/>
      <c r="JU804" s="12"/>
      <c r="JV804" s="12"/>
      <c r="JW804" s="12"/>
      <c r="JX804" s="12"/>
      <c r="JY804" s="12"/>
      <c r="JZ804" s="12"/>
      <c r="KA804" s="12"/>
      <c r="KB804" s="12"/>
      <c r="KC804" s="12"/>
      <c r="KD804" s="12"/>
      <c r="KE804" s="12"/>
      <c r="KF804" s="12"/>
      <c r="KG804" s="12"/>
      <c r="KH804" s="12"/>
      <c r="KI804" s="12"/>
      <c r="KJ804" s="12"/>
      <c r="KK804" s="12"/>
      <c r="KL804" s="12"/>
      <c r="KM804" s="12"/>
      <c r="KN804" s="12"/>
      <c r="KO804" s="12"/>
      <c r="KP804" s="12"/>
      <c r="KQ804" s="12"/>
      <c r="KR804" s="12"/>
      <c r="KS804" s="12"/>
      <c r="KT804" s="12"/>
      <c r="KU804" s="12"/>
      <c r="KV804" s="12"/>
      <c r="KW804" s="12"/>
      <c r="KX804" s="12"/>
      <c r="KY804" s="12"/>
      <c r="KZ804" s="12"/>
      <c r="LA804" s="12"/>
      <c r="LB804" s="12"/>
      <c r="LC804" s="12"/>
      <c r="LD804" s="12"/>
      <c r="LE804" s="12"/>
      <c r="LF804" s="12"/>
      <c r="LG804" s="12"/>
      <c r="LH804" s="12"/>
      <c r="LI804" s="12"/>
      <c r="LJ804" s="12"/>
      <c r="LK804" s="12"/>
      <c r="LL804" s="12"/>
      <c r="LM804" s="12"/>
      <c r="LN804" s="12"/>
      <c r="LO804" s="12"/>
      <c r="LP804" s="12"/>
      <c r="LQ804" s="12"/>
      <c r="LR804" s="12"/>
      <c r="LS804" s="12"/>
      <c r="LT804" s="12"/>
      <c r="LU804" s="12"/>
      <c r="LV804" s="12"/>
      <c r="LW804" s="12"/>
      <c r="LX804" s="12"/>
      <c r="LY804" s="12"/>
      <c r="LZ804" s="12"/>
      <c r="MA804" s="12"/>
      <c r="MB804" s="12"/>
      <c r="MC804" s="12"/>
      <c r="MD804" s="12"/>
      <c r="ME804" s="12"/>
      <c r="MF804" s="12"/>
      <c r="MG804" s="12"/>
      <c r="MH804" s="12"/>
      <c r="MI804" s="12"/>
      <c r="MJ804" s="12"/>
      <c r="MK804" s="12"/>
      <c r="ML804" s="12"/>
      <c r="MM804" s="12"/>
      <c r="MN804" s="12"/>
      <c r="MO804" s="12"/>
      <c r="MP804" s="12"/>
      <c r="MQ804" s="12"/>
      <c r="MR804" s="12"/>
      <c r="MS804" s="12"/>
      <c r="MT804" s="12"/>
      <c r="MU804" s="12"/>
      <c r="MV804" s="12"/>
      <c r="MW804" s="12"/>
      <c r="MX804" s="12"/>
      <c r="MY804" s="12"/>
      <c r="MZ804" s="12"/>
      <c r="NA804" s="12"/>
      <c r="NB804" s="12"/>
      <c r="NC804" s="12"/>
      <c r="ND804" s="12"/>
      <c r="NE804" s="12"/>
      <c r="NF804" s="12"/>
      <c r="NG804" s="12"/>
      <c r="NH804" s="12"/>
      <c r="NI804" s="12"/>
      <c r="NJ804" s="12"/>
      <c r="NK804" s="12"/>
      <c r="NL804" s="12"/>
      <c r="NM804" s="12"/>
      <c r="NN804" s="12"/>
      <c r="NO804" s="12"/>
      <c r="NP804" s="12"/>
      <c r="NQ804" s="12"/>
      <c r="NR804" s="12"/>
      <c r="NS804" s="12"/>
      <c r="NT804" s="12"/>
      <c r="NU804" s="12"/>
      <c r="NV804" s="12"/>
      <c r="NW804" s="12"/>
      <c r="NX804" s="12"/>
      <c r="NY804" s="12"/>
      <c r="NZ804" s="12"/>
      <c r="OA804" s="12"/>
      <c r="OB804" s="12"/>
      <c r="OC804" s="12"/>
      <c r="OD804" s="12"/>
      <c r="OE804" s="12"/>
      <c r="OF804" s="12"/>
      <c r="OG804" s="12"/>
      <c r="OH804" s="12"/>
      <c r="OI804" s="12"/>
      <c r="OJ804" s="12"/>
      <c r="OK804" s="12"/>
      <c r="OL804" s="12"/>
      <c r="OM804" s="12"/>
      <c r="ON804" s="12"/>
      <c r="OO804" s="12"/>
      <c r="OP804" s="12"/>
      <c r="OQ804" s="12"/>
      <c r="OR804" s="12"/>
      <c r="OS804" s="12"/>
      <c r="OT804" s="12"/>
      <c r="OU804" s="12"/>
      <c r="OV804" s="12"/>
      <c r="OW804" s="12"/>
      <c r="OX804" s="12"/>
      <c r="OY804" s="12"/>
      <c r="OZ804" s="12"/>
      <c r="PA804" s="12"/>
      <c r="PB804" s="12"/>
      <c r="PC804" s="12"/>
      <c r="PD804" s="12"/>
      <c r="PE804" s="12"/>
      <c r="PF804" s="12"/>
      <c r="PG804" s="12"/>
      <c r="PH804" s="12"/>
      <c r="PI804" s="12"/>
      <c r="PJ804" s="12"/>
      <c r="PK804" s="12"/>
      <c r="PL804" s="12"/>
      <c r="PM804" s="12"/>
      <c r="PN804" s="12"/>
      <c r="PO804" s="12"/>
      <c r="PP804" s="12"/>
      <c r="PQ804" s="12"/>
      <c r="PR804" s="12"/>
      <c r="PS804" s="12"/>
      <c r="PT804" s="12"/>
      <c r="PU804" s="12"/>
      <c r="PV804" s="12"/>
      <c r="PW804" s="12"/>
      <c r="PX804" s="12"/>
      <c r="PY804" s="12"/>
      <c r="PZ804" s="12"/>
      <c r="QA804" s="12"/>
      <c r="QB804" s="12"/>
      <c r="QC804" s="12"/>
      <c r="QD804" s="12"/>
      <c r="QE804" s="12"/>
      <c r="QF804" s="12"/>
      <c r="QG804" s="12"/>
      <c r="QH804" s="12"/>
      <c r="QI804" s="12"/>
      <c r="QJ804" s="12"/>
      <c r="QK804" s="12"/>
      <c r="QL804" s="12"/>
      <c r="QM804" s="12"/>
      <c r="QN804" s="12"/>
      <c r="QO804" s="12"/>
      <c r="QP804" s="12"/>
      <c r="QQ804" s="12"/>
      <c r="QR804" s="12"/>
      <c r="QS804" s="12"/>
      <c r="QT804" s="12"/>
      <c r="QU804" s="12"/>
      <c r="QV804" s="12"/>
      <c r="QW804" s="12"/>
      <c r="QX804" s="12"/>
      <c r="QY804" s="12"/>
      <c r="QZ804" s="12"/>
      <c r="RA804" s="12"/>
      <c r="RB804" s="12"/>
      <c r="RC804" s="12"/>
      <c r="RD804" s="12"/>
      <c r="RE804" s="12"/>
      <c r="RF804" s="12"/>
      <c r="RG804" s="12"/>
      <c r="RH804" s="12"/>
      <c r="RI804" s="12"/>
      <c r="RJ804" s="12"/>
      <c r="RK804" s="12"/>
      <c r="RL804" s="12"/>
      <c r="RM804" s="12"/>
      <c r="RN804" s="12"/>
      <c r="RO804" s="12"/>
      <c r="RP804" s="12"/>
      <c r="RQ804" s="12"/>
      <c r="RR804" s="12"/>
      <c r="RS804" s="12"/>
      <c r="RT804" s="12"/>
      <c r="RU804" s="12"/>
      <c r="RV804" s="12"/>
      <c r="RW804" s="12"/>
      <c r="RX804" s="12"/>
      <c r="RY804" s="12"/>
      <c r="RZ804" s="12"/>
      <c r="SA804" s="12"/>
      <c r="SB804" s="12"/>
      <c r="SC804" s="12"/>
      <c r="SD804" s="12"/>
      <c r="SE804" s="12"/>
      <c r="SF804" s="12"/>
      <c r="SG804" s="12"/>
      <c r="SH804" s="12"/>
      <c r="SI804" s="12"/>
      <c r="SJ804" s="12"/>
      <c r="SK804" s="12"/>
      <c r="SL804" s="12"/>
      <c r="SM804" s="12"/>
      <c r="SN804" s="12"/>
      <c r="SO804" s="12"/>
      <c r="SP804" s="12"/>
      <c r="SQ804" s="12"/>
      <c r="SR804" s="12"/>
      <c r="SS804" s="12"/>
      <c r="ST804" s="12"/>
      <c r="SU804" s="12"/>
      <c r="SV804" s="12"/>
      <c r="SW804" s="12"/>
      <c r="SX804" s="12"/>
      <c r="SY804" s="12"/>
      <c r="SZ804" s="12"/>
      <c r="TA804" s="12"/>
      <c r="TB804" s="12"/>
      <c r="TC804" s="12"/>
      <c r="TD804" s="12"/>
      <c r="TE804" s="12"/>
      <c r="TF804" s="12"/>
      <c r="TG804" s="12"/>
      <c r="TH804" s="12"/>
      <c r="TI804" s="12"/>
      <c r="TJ804" s="12"/>
      <c r="TK804" s="12"/>
      <c r="TL804" s="12"/>
      <c r="TM804" s="12"/>
      <c r="TN804" s="12"/>
      <c r="TO804" s="12"/>
      <c r="TP804" s="12"/>
      <c r="TQ804" s="12"/>
      <c r="TR804" s="12"/>
      <c r="TS804" s="12"/>
      <c r="TT804" s="12"/>
      <c r="TU804" s="12"/>
      <c r="TV804" s="12"/>
      <c r="TW804" s="12"/>
      <c r="TX804" s="12"/>
      <c r="TY804" s="12"/>
      <c r="TZ804" s="12"/>
      <c r="UA804" s="12"/>
      <c r="UB804" s="12"/>
      <c r="UC804" s="12"/>
      <c r="UD804" s="12"/>
      <c r="UE804" s="12"/>
      <c r="UF804" s="12"/>
      <c r="UG804" s="12"/>
      <c r="UH804" s="12"/>
      <c r="UI804" s="12"/>
      <c r="UJ804" s="12"/>
      <c r="UK804" s="12"/>
      <c r="UL804" s="12"/>
      <c r="UM804" s="12"/>
      <c r="UN804" s="12"/>
      <c r="UO804" s="12"/>
      <c r="UP804" s="12"/>
      <c r="UQ804" s="12"/>
      <c r="UR804" s="12"/>
      <c r="US804" s="12"/>
      <c r="UT804" s="12"/>
      <c r="UU804" s="12"/>
      <c r="UV804" s="12"/>
      <c r="UW804" s="12"/>
      <c r="UX804" s="12"/>
      <c r="UY804" s="12"/>
      <c r="UZ804" s="12"/>
      <c r="VA804" s="12"/>
      <c r="VB804" s="12"/>
      <c r="VC804" s="12"/>
      <c r="VD804" s="12"/>
      <c r="VE804" s="12"/>
      <c r="VF804" s="12"/>
      <c r="VG804" s="12"/>
      <c r="VH804" s="12"/>
      <c r="VI804" s="12"/>
      <c r="VJ804" s="12"/>
      <c r="VK804" s="12"/>
      <c r="VL804" s="12"/>
      <c r="VM804" s="12"/>
      <c r="VN804" s="12"/>
      <c r="VO804" s="12"/>
      <c r="VP804" s="12"/>
      <c r="VQ804" s="12"/>
      <c r="VR804" s="12"/>
      <c r="VS804" s="12"/>
      <c r="VT804" s="12"/>
      <c r="VU804" s="12"/>
      <c r="VV804" s="12"/>
      <c r="VW804" s="12"/>
      <c r="VX804" s="12"/>
      <c r="VY804" s="12"/>
      <c r="VZ804" s="12"/>
      <c r="WA804" s="12"/>
      <c r="WB804" s="12"/>
      <c r="WC804" s="12"/>
      <c r="WD804" s="12"/>
      <c r="WE804" s="12"/>
      <c r="WF804" s="12"/>
      <c r="WG804" s="12"/>
      <c r="WH804" s="12"/>
      <c r="WI804" s="12"/>
      <c r="WJ804" s="12"/>
      <c r="WK804" s="12"/>
      <c r="WL804" s="12"/>
      <c r="WM804" s="12"/>
      <c r="WN804" s="12"/>
      <c r="WO804" s="12"/>
      <c r="WP804" s="12"/>
      <c r="WQ804" s="12"/>
      <c r="WR804" s="12"/>
      <c r="WS804" s="12"/>
      <c r="WT804" s="12"/>
      <c r="WU804" s="12"/>
      <c r="WV804" s="12"/>
      <c r="WW804" s="12"/>
      <c r="WX804" s="12"/>
      <c r="WY804" s="12"/>
      <c r="WZ804" s="12"/>
      <c r="XA804" s="12"/>
      <c r="XB804" s="12"/>
      <c r="XC804" s="12"/>
      <c r="XD804" s="12"/>
      <c r="XE804" s="12"/>
      <c r="XF804" s="12"/>
      <c r="XG804" s="12"/>
      <c r="XH804" s="12"/>
      <c r="XI804" s="12"/>
      <c r="XJ804" s="12"/>
      <c r="XK804" s="12"/>
      <c r="XL804" s="12"/>
      <c r="XM804" s="12"/>
      <c r="XN804" s="12"/>
      <c r="XO804" s="12"/>
      <c r="XP804" s="12"/>
      <c r="XQ804" s="12"/>
      <c r="XR804" s="12"/>
      <c r="XS804" s="12"/>
      <c r="XT804" s="12"/>
      <c r="XU804" s="12"/>
      <c r="XV804" s="12"/>
      <c r="XW804" s="12"/>
      <c r="XX804" s="12"/>
      <c r="XY804" s="12"/>
      <c r="XZ804" s="12"/>
      <c r="YA804" s="12"/>
      <c r="YB804" s="12"/>
      <c r="YC804" s="12"/>
      <c r="YD804" s="12"/>
      <c r="YE804" s="12"/>
      <c r="YF804" s="12"/>
      <c r="YG804" s="12"/>
      <c r="YH804" s="12"/>
      <c r="YI804" s="12"/>
      <c r="YJ804" s="12"/>
      <c r="YK804" s="12"/>
      <c r="YL804" s="12"/>
      <c r="YM804" s="12"/>
      <c r="YN804" s="12"/>
      <c r="YO804" s="12"/>
      <c r="YP804" s="12"/>
      <c r="YQ804" s="12"/>
      <c r="YR804" s="12"/>
      <c r="YS804" s="12"/>
      <c r="YT804" s="12"/>
      <c r="YU804" s="12"/>
      <c r="YV804" s="12"/>
      <c r="YW804" s="12"/>
      <c r="YX804" s="12"/>
      <c r="YY804" s="12"/>
      <c r="YZ804" s="12"/>
      <c r="ZA804" s="12"/>
      <c r="ZB804" s="12"/>
      <c r="ZC804" s="12"/>
      <c r="ZD804" s="12"/>
      <c r="ZE804" s="12"/>
      <c r="ZF804" s="12"/>
      <c r="ZG804" s="12"/>
      <c r="ZH804" s="12"/>
      <c r="ZI804" s="12"/>
      <c r="ZJ804" s="12"/>
      <c r="ZK804" s="12"/>
      <c r="ZL804" s="12"/>
      <c r="ZM804" s="12"/>
      <c r="ZN804" s="12"/>
      <c r="ZO804" s="12"/>
      <c r="ZP804" s="12"/>
      <c r="ZQ804" s="12"/>
      <c r="ZR804" s="12"/>
      <c r="ZS804" s="12"/>
      <c r="ZT804" s="12"/>
      <c r="ZU804" s="12"/>
      <c r="ZV804" s="12"/>
      <c r="ZW804" s="12"/>
      <c r="ZX804" s="12"/>
      <c r="ZY804" s="12"/>
      <c r="ZZ804" s="12"/>
      <c r="AAA804" s="12"/>
      <c r="AAB804" s="12"/>
      <c r="AAC804" s="12"/>
      <c r="AAD804" s="12"/>
      <c r="AAE804" s="12"/>
      <c r="AAF804" s="12"/>
      <c r="AAG804" s="12"/>
      <c r="AAH804" s="12"/>
      <c r="AAI804" s="12"/>
      <c r="AAJ804" s="12"/>
      <c r="AAK804" s="12"/>
      <c r="AAL804" s="12"/>
      <c r="AAM804" s="12"/>
      <c r="AAN804" s="12"/>
      <c r="AAO804" s="12"/>
      <c r="AAP804" s="12"/>
      <c r="AAQ804" s="12"/>
      <c r="AAR804" s="12"/>
      <c r="AAS804" s="12"/>
      <c r="AAT804" s="12"/>
      <c r="AAU804" s="12"/>
      <c r="AAV804" s="12"/>
      <c r="AAW804" s="12"/>
      <c r="AAX804" s="12"/>
      <c r="AAY804" s="12"/>
      <c r="AAZ804" s="12"/>
      <c r="ABA804" s="12"/>
      <c r="ABB804" s="12"/>
      <c r="ABC804" s="12"/>
      <c r="ABD804" s="12"/>
      <c r="ABE804" s="12"/>
      <c r="ABF804" s="12"/>
      <c r="ABG804" s="12"/>
      <c r="ABH804" s="12"/>
      <c r="ABI804" s="12"/>
      <c r="ABJ804" s="12"/>
      <c r="ABK804" s="12"/>
      <c r="ABL804" s="12"/>
      <c r="ABM804" s="12"/>
      <c r="ABN804" s="12"/>
      <c r="ABO804" s="12"/>
      <c r="ABP804" s="12"/>
      <c r="ABQ804" s="12"/>
      <c r="ABR804" s="12"/>
      <c r="ABS804" s="12"/>
      <c r="ABT804" s="12"/>
      <c r="ABU804" s="12"/>
      <c r="ABV804" s="12"/>
      <c r="ABW804" s="12"/>
      <c r="ABX804" s="12"/>
      <c r="ABY804" s="12"/>
      <c r="ABZ804" s="12"/>
      <c r="ACA804" s="12"/>
      <c r="ACB804" s="12"/>
      <c r="ACC804" s="12"/>
      <c r="ACD804" s="12"/>
      <c r="ACE804" s="12"/>
      <c r="ACF804" s="12"/>
      <c r="ACG804" s="12"/>
      <c r="ACH804" s="12"/>
      <c r="ACI804" s="12"/>
      <c r="ACJ804" s="12"/>
      <c r="ACK804" s="12"/>
      <c r="ACL804" s="12"/>
      <c r="ACM804" s="12"/>
      <c r="ACN804" s="12"/>
      <c r="ACO804" s="12"/>
      <c r="ACP804" s="12"/>
      <c r="ACQ804" s="12"/>
      <c r="ACR804" s="12"/>
      <c r="ACS804" s="12"/>
      <c r="ACT804" s="12"/>
      <c r="ACU804" s="12"/>
      <c r="ACV804" s="12"/>
      <c r="ACW804" s="12"/>
      <c r="ACX804" s="12"/>
      <c r="ACY804" s="12"/>
      <c r="ACZ804" s="12"/>
      <c r="ADA804" s="12"/>
      <c r="ADB804" s="12"/>
      <c r="ADC804" s="12"/>
      <c r="ADD804" s="12"/>
      <c r="ADE804" s="12"/>
      <c r="ADF804" s="12"/>
      <c r="ADG804" s="12"/>
      <c r="ADH804" s="12"/>
      <c r="ADI804" s="12"/>
      <c r="ADJ804" s="12"/>
      <c r="ADK804" s="12"/>
      <c r="ADL804" s="12"/>
      <c r="ADM804" s="12"/>
      <c r="ADN804" s="12"/>
      <c r="ADO804" s="12"/>
      <c r="ADP804" s="12"/>
      <c r="ADQ804" s="12"/>
      <c r="ADR804" s="12"/>
      <c r="ADS804" s="12"/>
      <c r="ADT804" s="12"/>
      <c r="ADU804" s="12"/>
      <c r="ADV804" s="12"/>
      <c r="ADW804" s="12"/>
      <c r="ADX804" s="12"/>
      <c r="ADY804" s="12"/>
      <c r="ADZ804" s="12"/>
    </row>
    <row r="805" spans="1:806" x14ac:dyDescent="0.25">
      <c r="A805" s="14" t="s">
        <v>655</v>
      </c>
      <c r="B805" s="19">
        <v>44023</v>
      </c>
      <c r="C805" s="8" t="str">
        <f>HYPERLINK("https://www.youtube.com/watch?v=-bClvnnOnnU","BoatBuilding - Finishing the Transom (EP76)")</f>
        <v>BoatBuilding - Finishing the Transom (EP76)</v>
      </c>
      <c r="D805" s="4" t="s">
        <v>915</v>
      </c>
    </row>
    <row r="806" spans="1:806" x14ac:dyDescent="0.25">
      <c r="D806" s="4" t="s">
        <v>656</v>
      </c>
    </row>
    <row r="807" spans="1:806" x14ac:dyDescent="0.25">
      <c r="D807" s="4" t="s">
        <v>657</v>
      </c>
    </row>
    <row r="808" spans="1:806" x14ac:dyDescent="0.25">
      <c r="D808" s="4" t="s">
        <v>658</v>
      </c>
    </row>
    <row r="809" spans="1:806" x14ac:dyDescent="0.25">
      <c r="D809" s="4" t="s">
        <v>916</v>
      </c>
    </row>
    <row r="810" spans="1:806" x14ac:dyDescent="0.25">
      <c r="D810" s="4" t="s">
        <v>659</v>
      </c>
    </row>
    <row r="811" spans="1:806" x14ac:dyDescent="0.25">
      <c r="D811" s="4" t="s">
        <v>917</v>
      </c>
    </row>
    <row r="812" spans="1:806" x14ac:dyDescent="0.25">
      <c r="D812" s="4" t="s">
        <v>660</v>
      </c>
    </row>
    <row r="813" spans="1:806" x14ac:dyDescent="0.25">
      <c r="D813" s="4" t="s">
        <v>661</v>
      </c>
    </row>
    <row r="814" spans="1:806" x14ac:dyDescent="0.25">
      <c r="D814" s="4" t="s">
        <v>662</v>
      </c>
    </row>
    <row r="815" spans="1:806" x14ac:dyDescent="0.25">
      <c r="D815" s="4" t="s">
        <v>663</v>
      </c>
    </row>
    <row r="816" spans="1:806" x14ac:dyDescent="0.25">
      <c r="D816" s="4" t="s">
        <v>664</v>
      </c>
    </row>
    <row r="817" spans="1:806" x14ac:dyDescent="0.25">
      <c r="D817" s="4" t="s">
        <v>665</v>
      </c>
    </row>
    <row r="818" spans="1:806" x14ac:dyDescent="0.25">
      <c r="D818" s="4" t="s">
        <v>918</v>
      </c>
    </row>
    <row r="819" spans="1:806" x14ac:dyDescent="0.25">
      <c r="D819" s="4" t="s">
        <v>666</v>
      </c>
    </row>
    <row r="820" spans="1:806" x14ac:dyDescent="0.25">
      <c r="D820" s="4" t="s">
        <v>668</v>
      </c>
    </row>
    <row r="821" spans="1:806" x14ac:dyDescent="0.25">
      <c r="D821" s="4" t="s">
        <v>667</v>
      </c>
    </row>
    <row r="822" spans="1:806" x14ac:dyDescent="0.25">
      <c r="D822" s="4" t="s">
        <v>919</v>
      </c>
    </row>
    <row r="823" spans="1:806" s="1" customFormat="1" x14ac:dyDescent="0.25">
      <c r="A823" s="7"/>
      <c r="B823" s="20"/>
      <c r="C823" s="5"/>
      <c r="D823" s="5" t="s">
        <v>920</v>
      </c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12"/>
      <c r="CZ823" s="12"/>
      <c r="DA823" s="12"/>
      <c r="DB823" s="12"/>
      <c r="DC823" s="12"/>
      <c r="DD823" s="12"/>
      <c r="DE823" s="12"/>
      <c r="DF823" s="12"/>
      <c r="DG823" s="12"/>
      <c r="DH823" s="12"/>
      <c r="DI823" s="12"/>
      <c r="DJ823" s="12"/>
      <c r="DK823" s="12"/>
      <c r="DL823" s="12"/>
      <c r="DM823" s="12"/>
      <c r="DN823" s="12"/>
      <c r="DO823" s="12"/>
      <c r="DP823" s="12"/>
      <c r="DQ823" s="12"/>
      <c r="DR823" s="12"/>
      <c r="DS823" s="12"/>
      <c r="DT823" s="12"/>
      <c r="DU823" s="12"/>
      <c r="DV823" s="12"/>
      <c r="DW823" s="12"/>
      <c r="DX823" s="12"/>
      <c r="DY823" s="12"/>
      <c r="DZ823" s="12"/>
      <c r="EA823" s="12"/>
      <c r="EB823" s="12"/>
      <c r="EC823" s="12"/>
      <c r="ED823" s="12"/>
      <c r="EE823" s="12"/>
      <c r="EF823" s="12"/>
      <c r="EG823" s="12"/>
      <c r="EH823" s="12"/>
      <c r="EI823" s="12"/>
      <c r="EJ823" s="12"/>
      <c r="EK823" s="12"/>
      <c r="EL823" s="12"/>
      <c r="EM823" s="12"/>
      <c r="EN823" s="12"/>
      <c r="EO823" s="12"/>
      <c r="EP823" s="12"/>
      <c r="EQ823" s="12"/>
      <c r="ER823" s="12"/>
      <c r="ES823" s="12"/>
      <c r="ET823" s="12"/>
      <c r="EU823" s="12"/>
      <c r="EV823" s="12"/>
      <c r="EW823" s="12"/>
      <c r="EX823" s="12"/>
      <c r="EY823" s="12"/>
      <c r="EZ823" s="12"/>
      <c r="FA823" s="12"/>
      <c r="FB823" s="12"/>
      <c r="FC823" s="12"/>
      <c r="FD823" s="12"/>
      <c r="FE823" s="12"/>
      <c r="FF823" s="12"/>
      <c r="FG823" s="12"/>
      <c r="FH823" s="12"/>
      <c r="FI823" s="12"/>
      <c r="FJ823" s="12"/>
      <c r="FK823" s="12"/>
      <c r="FL823" s="12"/>
      <c r="FM823" s="12"/>
      <c r="FN823" s="12"/>
      <c r="FO823" s="12"/>
      <c r="FP823" s="12"/>
      <c r="FQ823" s="12"/>
      <c r="FR823" s="12"/>
      <c r="FS823" s="12"/>
      <c r="FT823" s="12"/>
      <c r="FU823" s="12"/>
      <c r="FV823" s="12"/>
      <c r="FW823" s="12"/>
      <c r="FX823" s="12"/>
      <c r="FY823" s="12"/>
      <c r="FZ823" s="12"/>
      <c r="GA823" s="12"/>
      <c r="GB823" s="12"/>
      <c r="GC823" s="12"/>
      <c r="GD823" s="12"/>
      <c r="GE823" s="12"/>
      <c r="GF823" s="12"/>
      <c r="GG823" s="12"/>
      <c r="GH823" s="12"/>
      <c r="GI823" s="12"/>
      <c r="GJ823" s="12"/>
      <c r="GK823" s="12"/>
      <c r="GL823" s="12"/>
      <c r="GM823" s="12"/>
      <c r="GN823" s="12"/>
      <c r="GO823" s="12"/>
      <c r="GP823" s="12"/>
      <c r="GQ823" s="12"/>
      <c r="GR823" s="12"/>
      <c r="GS823" s="12"/>
      <c r="GT823" s="12"/>
      <c r="GU823" s="12"/>
      <c r="GV823" s="12"/>
      <c r="GW823" s="12"/>
      <c r="GX823" s="12"/>
      <c r="GY823" s="12"/>
      <c r="GZ823" s="12"/>
      <c r="HA823" s="12"/>
      <c r="HB823" s="12"/>
      <c r="HC823" s="12"/>
      <c r="HD823" s="12"/>
      <c r="HE823" s="12"/>
      <c r="HF823" s="12"/>
      <c r="HG823" s="12"/>
      <c r="HH823" s="12"/>
      <c r="HI823" s="12"/>
      <c r="HJ823" s="12"/>
      <c r="HK823" s="12"/>
      <c r="HL823" s="12"/>
      <c r="HM823" s="12"/>
      <c r="HN823" s="12"/>
      <c r="HO823" s="12"/>
      <c r="HP823" s="12"/>
      <c r="HQ823" s="12"/>
      <c r="HR823" s="12"/>
      <c r="HS823" s="12"/>
      <c r="HT823" s="12"/>
      <c r="HU823" s="12"/>
      <c r="HV823" s="12"/>
      <c r="HW823" s="12"/>
      <c r="HX823" s="12"/>
      <c r="HY823" s="12"/>
      <c r="HZ823" s="12"/>
      <c r="IA823" s="12"/>
      <c r="IB823" s="12"/>
      <c r="IC823" s="12"/>
      <c r="ID823" s="12"/>
      <c r="IE823" s="12"/>
      <c r="IF823" s="12"/>
      <c r="IG823" s="12"/>
      <c r="IH823" s="12"/>
      <c r="II823" s="12"/>
      <c r="IJ823" s="12"/>
      <c r="IK823" s="12"/>
      <c r="IL823" s="12"/>
      <c r="IM823" s="12"/>
      <c r="IN823" s="12"/>
      <c r="IO823" s="12"/>
      <c r="IP823" s="12"/>
      <c r="IQ823" s="12"/>
      <c r="IR823" s="12"/>
      <c r="IS823" s="12"/>
      <c r="IT823" s="12"/>
      <c r="IU823" s="12"/>
      <c r="IV823" s="12"/>
      <c r="IW823" s="12"/>
      <c r="IX823" s="12"/>
      <c r="IY823" s="12"/>
      <c r="IZ823" s="12"/>
      <c r="JA823" s="12"/>
      <c r="JB823" s="12"/>
      <c r="JC823" s="12"/>
      <c r="JD823" s="12"/>
      <c r="JE823" s="12"/>
      <c r="JF823" s="12"/>
      <c r="JG823" s="12"/>
      <c r="JH823" s="12"/>
      <c r="JI823" s="12"/>
      <c r="JJ823" s="12"/>
      <c r="JK823" s="12"/>
      <c r="JL823" s="12"/>
      <c r="JM823" s="12"/>
      <c r="JN823" s="12"/>
      <c r="JO823" s="12"/>
      <c r="JP823" s="12"/>
      <c r="JQ823" s="12"/>
      <c r="JR823" s="12"/>
      <c r="JS823" s="12"/>
      <c r="JT823" s="12"/>
      <c r="JU823" s="12"/>
      <c r="JV823" s="12"/>
      <c r="JW823" s="12"/>
      <c r="JX823" s="12"/>
      <c r="JY823" s="12"/>
      <c r="JZ823" s="12"/>
      <c r="KA823" s="12"/>
      <c r="KB823" s="12"/>
      <c r="KC823" s="12"/>
      <c r="KD823" s="12"/>
      <c r="KE823" s="12"/>
      <c r="KF823" s="12"/>
      <c r="KG823" s="12"/>
      <c r="KH823" s="12"/>
      <c r="KI823" s="12"/>
      <c r="KJ823" s="12"/>
      <c r="KK823" s="12"/>
      <c r="KL823" s="12"/>
      <c r="KM823" s="12"/>
      <c r="KN823" s="12"/>
      <c r="KO823" s="12"/>
      <c r="KP823" s="12"/>
      <c r="KQ823" s="12"/>
      <c r="KR823" s="12"/>
      <c r="KS823" s="12"/>
      <c r="KT823" s="12"/>
      <c r="KU823" s="12"/>
      <c r="KV823" s="12"/>
      <c r="KW823" s="12"/>
      <c r="KX823" s="12"/>
      <c r="KY823" s="12"/>
      <c r="KZ823" s="12"/>
      <c r="LA823" s="12"/>
      <c r="LB823" s="12"/>
      <c r="LC823" s="12"/>
      <c r="LD823" s="12"/>
      <c r="LE823" s="12"/>
      <c r="LF823" s="12"/>
      <c r="LG823" s="12"/>
      <c r="LH823" s="12"/>
      <c r="LI823" s="12"/>
      <c r="LJ823" s="12"/>
      <c r="LK823" s="12"/>
      <c r="LL823" s="12"/>
      <c r="LM823" s="12"/>
      <c r="LN823" s="12"/>
      <c r="LO823" s="12"/>
      <c r="LP823" s="12"/>
      <c r="LQ823" s="12"/>
      <c r="LR823" s="12"/>
      <c r="LS823" s="12"/>
      <c r="LT823" s="12"/>
      <c r="LU823" s="12"/>
      <c r="LV823" s="12"/>
      <c r="LW823" s="12"/>
      <c r="LX823" s="12"/>
      <c r="LY823" s="12"/>
      <c r="LZ823" s="12"/>
      <c r="MA823" s="12"/>
      <c r="MB823" s="12"/>
      <c r="MC823" s="12"/>
      <c r="MD823" s="12"/>
      <c r="ME823" s="12"/>
      <c r="MF823" s="12"/>
      <c r="MG823" s="12"/>
      <c r="MH823" s="12"/>
      <c r="MI823" s="12"/>
      <c r="MJ823" s="12"/>
      <c r="MK823" s="12"/>
      <c r="ML823" s="12"/>
      <c r="MM823" s="12"/>
      <c r="MN823" s="12"/>
      <c r="MO823" s="12"/>
      <c r="MP823" s="12"/>
      <c r="MQ823" s="12"/>
      <c r="MR823" s="12"/>
      <c r="MS823" s="12"/>
      <c r="MT823" s="12"/>
      <c r="MU823" s="12"/>
      <c r="MV823" s="12"/>
      <c r="MW823" s="12"/>
      <c r="MX823" s="12"/>
      <c r="MY823" s="12"/>
      <c r="MZ823" s="12"/>
      <c r="NA823" s="12"/>
      <c r="NB823" s="12"/>
      <c r="NC823" s="12"/>
      <c r="ND823" s="12"/>
      <c r="NE823" s="12"/>
      <c r="NF823" s="12"/>
      <c r="NG823" s="12"/>
      <c r="NH823" s="12"/>
      <c r="NI823" s="12"/>
      <c r="NJ823" s="12"/>
      <c r="NK823" s="12"/>
      <c r="NL823" s="12"/>
      <c r="NM823" s="12"/>
      <c r="NN823" s="12"/>
      <c r="NO823" s="12"/>
      <c r="NP823" s="12"/>
      <c r="NQ823" s="12"/>
      <c r="NR823" s="12"/>
      <c r="NS823" s="12"/>
      <c r="NT823" s="12"/>
      <c r="NU823" s="12"/>
      <c r="NV823" s="12"/>
      <c r="NW823" s="12"/>
      <c r="NX823" s="12"/>
      <c r="NY823" s="12"/>
      <c r="NZ823" s="12"/>
      <c r="OA823" s="12"/>
      <c r="OB823" s="12"/>
      <c r="OC823" s="12"/>
      <c r="OD823" s="12"/>
      <c r="OE823" s="12"/>
      <c r="OF823" s="12"/>
      <c r="OG823" s="12"/>
      <c r="OH823" s="12"/>
      <c r="OI823" s="12"/>
      <c r="OJ823" s="12"/>
      <c r="OK823" s="12"/>
      <c r="OL823" s="12"/>
      <c r="OM823" s="12"/>
      <c r="ON823" s="12"/>
      <c r="OO823" s="12"/>
      <c r="OP823" s="12"/>
      <c r="OQ823" s="12"/>
      <c r="OR823" s="12"/>
      <c r="OS823" s="12"/>
      <c r="OT823" s="12"/>
      <c r="OU823" s="12"/>
      <c r="OV823" s="12"/>
      <c r="OW823" s="12"/>
      <c r="OX823" s="12"/>
      <c r="OY823" s="12"/>
      <c r="OZ823" s="12"/>
      <c r="PA823" s="12"/>
      <c r="PB823" s="12"/>
      <c r="PC823" s="12"/>
      <c r="PD823" s="12"/>
      <c r="PE823" s="12"/>
      <c r="PF823" s="12"/>
      <c r="PG823" s="12"/>
      <c r="PH823" s="12"/>
      <c r="PI823" s="12"/>
      <c r="PJ823" s="12"/>
      <c r="PK823" s="12"/>
      <c r="PL823" s="12"/>
      <c r="PM823" s="12"/>
      <c r="PN823" s="12"/>
      <c r="PO823" s="12"/>
      <c r="PP823" s="12"/>
      <c r="PQ823" s="12"/>
      <c r="PR823" s="12"/>
      <c r="PS823" s="12"/>
      <c r="PT823" s="12"/>
      <c r="PU823" s="12"/>
      <c r="PV823" s="12"/>
      <c r="PW823" s="12"/>
      <c r="PX823" s="12"/>
      <c r="PY823" s="12"/>
      <c r="PZ823" s="12"/>
      <c r="QA823" s="12"/>
      <c r="QB823" s="12"/>
      <c r="QC823" s="12"/>
      <c r="QD823" s="12"/>
      <c r="QE823" s="12"/>
      <c r="QF823" s="12"/>
      <c r="QG823" s="12"/>
      <c r="QH823" s="12"/>
      <c r="QI823" s="12"/>
      <c r="QJ823" s="12"/>
      <c r="QK823" s="12"/>
      <c r="QL823" s="12"/>
      <c r="QM823" s="12"/>
      <c r="QN823" s="12"/>
      <c r="QO823" s="12"/>
      <c r="QP823" s="12"/>
      <c r="QQ823" s="12"/>
      <c r="QR823" s="12"/>
      <c r="QS823" s="12"/>
      <c r="QT823" s="12"/>
      <c r="QU823" s="12"/>
      <c r="QV823" s="12"/>
      <c r="QW823" s="12"/>
      <c r="QX823" s="12"/>
      <c r="QY823" s="12"/>
      <c r="QZ823" s="12"/>
      <c r="RA823" s="12"/>
      <c r="RB823" s="12"/>
      <c r="RC823" s="12"/>
      <c r="RD823" s="12"/>
      <c r="RE823" s="12"/>
      <c r="RF823" s="12"/>
      <c r="RG823" s="12"/>
      <c r="RH823" s="12"/>
      <c r="RI823" s="12"/>
      <c r="RJ823" s="12"/>
      <c r="RK823" s="12"/>
      <c r="RL823" s="12"/>
      <c r="RM823" s="12"/>
      <c r="RN823" s="12"/>
      <c r="RO823" s="12"/>
      <c r="RP823" s="12"/>
      <c r="RQ823" s="12"/>
      <c r="RR823" s="12"/>
      <c r="RS823" s="12"/>
      <c r="RT823" s="12"/>
      <c r="RU823" s="12"/>
      <c r="RV823" s="12"/>
      <c r="RW823" s="12"/>
      <c r="RX823" s="12"/>
      <c r="RY823" s="12"/>
      <c r="RZ823" s="12"/>
      <c r="SA823" s="12"/>
      <c r="SB823" s="12"/>
      <c r="SC823" s="12"/>
      <c r="SD823" s="12"/>
      <c r="SE823" s="12"/>
      <c r="SF823" s="12"/>
      <c r="SG823" s="12"/>
      <c r="SH823" s="12"/>
      <c r="SI823" s="12"/>
      <c r="SJ823" s="12"/>
      <c r="SK823" s="12"/>
      <c r="SL823" s="12"/>
      <c r="SM823" s="12"/>
      <c r="SN823" s="12"/>
      <c r="SO823" s="12"/>
      <c r="SP823" s="12"/>
      <c r="SQ823" s="12"/>
      <c r="SR823" s="12"/>
      <c r="SS823" s="12"/>
      <c r="ST823" s="12"/>
      <c r="SU823" s="12"/>
      <c r="SV823" s="12"/>
      <c r="SW823" s="12"/>
      <c r="SX823" s="12"/>
      <c r="SY823" s="12"/>
      <c r="SZ823" s="12"/>
      <c r="TA823" s="12"/>
      <c r="TB823" s="12"/>
      <c r="TC823" s="12"/>
      <c r="TD823" s="12"/>
      <c r="TE823" s="12"/>
      <c r="TF823" s="12"/>
      <c r="TG823" s="12"/>
      <c r="TH823" s="12"/>
      <c r="TI823" s="12"/>
      <c r="TJ823" s="12"/>
      <c r="TK823" s="12"/>
      <c r="TL823" s="12"/>
      <c r="TM823" s="12"/>
      <c r="TN823" s="12"/>
      <c r="TO823" s="12"/>
      <c r="TP823" s="12"/>
      <c r="TQ823" s="12"/>
      <c r="TR823" s="12"/>
      <c r="TS823" s="12"/>
      <c r="TT823" s="12"/>
      <c r="TU823" s="12"/>
      <c r="TV823" s="12"/>
      <c r="TW823" s="12"/>
      <c r="TX823" s="12"/>
      <c r="TY823" s="12"/>
      <c r="TZ823" s="12"/>
      <c r="UA823" s="12"/>
      <c r="UB823" s="12"/>
      <c r="UC823" s="12"/>
      <c r="UD823" s="12"/>
      <c r="UE823" s="12"/>
      <c r="UF823" s="12"/>
      <c r="UG823" s="12"/>
      <c r="UH823" s="12"/>
      <c r="UI823" s="12"/>
      <c r="UJ823" s="12"/>
      <c r="UK823" s="12"/>
      <c r="UL823" s="12"/>
      <c r="UM823" s="12"/>
      <c r="UN823" s="12"/>
      <c r="UO823" s="12"/>
      <c r="UP823" s="12"/>
      <c r="UQ823" s="12"/>
      <c r="UR823" s="12"/>
      <c r="US823" s="12"/>
      <c r="UT823" s="12"/>
      <c r="UU823" s="12"/>
      <c r="UV823" s="12"/>
      <c r="UW823" s="12"/>
      <c r="UX823" s="12"/>
      <c r="UY823" s="12"/>
      <c r="UZ823" s="12"/>
      <c r="VA823" s="12"/>
      <c r="VB823" s="12"/>
      <c r="VC823" s="12"/>
      <c r="VD823" s="12"/>
      <c r="VE823" s="12"/>
      <c r="VF823" s="12"/>
      <c r="VG823" s="12"/>
      <c r="VH823" s="12"/>
      <c r="VI823" s="12"/>
      <c r="VJ823" s="12"/>
      <c r="VK823" s="12"/>
      <c r="VL823" s="12"/>
      <c r="VM823" s="12"/>
      <c r="VN823" s="12"/>
      <c r="VO823" s="12"/>
      <c r="VP823" s="12"/>
      <c r="VQ823" s="12"/>
      <c r="VR823" s="12"/>
      <c r="VS823" s="12"/>
      <c r="VT823" s="12"/>
      <c r="VU823" s="12"/>
      <c r="VV823" s="12"/>
      <c r="VW823" s="12"/>
      <c r="VX823" s="12"/>
      <c r="VY823" s="12"/>
      <c r="VZ823" s="12"/>
      <c r="WA823" s="12"/>
      <c r="WB823" s="12"/>
      <c r="WC823" s="12"/>
      <c r="WD823" s="12"/>
      <c r="WE823" s="12"/>
      <c r="WF823" s="12"/>
      <c r="WG823" s="12"/>
      <c r="WH823" s="12"/>
      <c r="WI823" s="12"/>
      <c r="WJ823" s="12"/>
      <c r="WK823" s="12"/>
      <c r="WL823" s="12"/>
      <c r="WM823" s="12"/>
      <c r="WN823" s="12"/>
      <c r="WO823" s="12"/>
      <c r="WP823" s="12"/>
      <c r="WQ823" s="12"/>
      <c r="WR823" s="12"/>
      <c r="WS823" s="12"/>
      <c r="WT823" s="12"/>
      <c r="WU823" s="12"/>
      <c r="WV823" s="12"/>
      <c r="WW823" s="12"/>
      <c r="WX823" s="12"/>
      <c r="WY823" s="12"/>
      <c r="WZ823" s="12"/>
      <c r="XA823" s="12"/>
      <c r="XB823" s="12"/>
      <c r="XC823" s="12"/>
      <c r="XD823" s="12"/>
      <c r="XE823" s="12"/>
      <c r="XF823" s="12"/>
      <c r="XG823" s="12"/>
      <c r="XH823" s="12"/>
      <c r="XI823" s="12"/>
      <c r="XJ823" s="12"/>
      <c r="XK823" s="12"/>
      <c r="XL823" s="12"/>
      <c r="XM823" s="12"/>
      <c r="XN823" s="12"/>
      <c r="XO823" s="12"/>
      <c r="XP823" s="12"/>
      <c r="XQ823" s="12"/>
      <c r="XR823" s="12"/>
      <c r="XS823" s="12"/>
      <c r="XT823" s="12"/>
      <c r="XU823" s="12"/>
      <c r="XV823" s="12"/>
      <c r="XW823" s="12"/>
      <c r="XX823" s="12"/>
      <c r="XY823" s="12"/>
      <c r="XZ823" s="12"/>
      <c r="YA823" s="12"/>
      <c r="YB823" s="12"/>
      <c r="YC823" s="12"/>
      <c r="YD823" s="12"/>
      <c r="YE823" s="12"/>
      <c r="YF823" s="12"/>
      <c r="YG823" s="12"/>
      <c r="YH823" s="12"/>
      <c r="YI823" s="12"/>
      <c r="YJ823" s="12"/>
      <c r="YK823" s="12"/>
      <c r="YL823" s="12"/>
      <c r="YM823" s="12"/>
      <c r="YN823" s="12"/>
      <c r="YO823" s="12"/>
      <c r="YP823" s="12"/>
      <c r="YQ823" s="12"/>
      <c r="YR823" s="12"/>
      <c r="YS823" s="12"/>
      <c r="YT823" s="12"/>
      <c r="YU823" s="12"/>
      <c r="YV823" s="12"/>
      <c r="YW823" s="12"/>
      <c r="YX823" s="12"/>
      <c r="YY823" s="12"/>
      <c r="YZ823" s="12"/>
      <c r="ZA823" s="12"/>
      <c r="ZB823" s="12"/>
      <c r="ZC823" s="12"/>
      <c r="ZD823" s="12"/>
      <c r="ZE823" s="12"/>
      <c r="ZF823" s="12"/>
      <c r="ZG823" s="12"/>
      <c r="ZH823" s="12"/>
      <c r="ZI823" s="12"/>
      <c r="ZJ823" s="12"/>
      <c r="ZK823" s="12"/>
      <c r="ZL823" s="12"/>
      <c r="ZM823" s="12"/>
      <c r="ZN823" s="12"/>
      <c r="ZO823" s="12"/>
      <c r="ZP823" s="12"/>
      <c r="ZQ823" s="12"/>
      <c r="ZR823" s="12"/>
      <c r="ZS823" s="12"/>
      <c r="ZT823" s="12"/>
      <c r="ZU823" s="12"/>
      <c r="ZV823" s="12"/>
      <c r="ZW823" s="12"/>
      <c r="ZX823" s="12"/>
      <c r="ZY823" s="12"/>
      <c r="ZZ823" s="12"/>
      <c r="AAA823" s="12"/>
      <c r="AAB823" s="12"/>
      <c r="AAC823" s="12"/>
      <c r="AAD823" s="12"/>
      <c r="AAE823" s="12"/>
      <c r="AAF823" s="12"/>
      <c r="AAG823" s="12"/>
      <c r="AAH823" s="12"/>
      <c r="AAI823" s="12"/>
      <c r="AAJ823" s="12"/>
      <c r="AAK823" s="12"/>
      <c r="AAL823" s="12"/>
      <c r="AAM823" s="12"/>
      <c r="AAN823" s="12"/>
      <c r="AAO823" s="12"/>
      <c r="AAP823" s="12"/>
      <c r="AAQ823" s="12"/>
      <c r="AAR823" s="12"/>
      <c r="AAS823" s="12"/>
      <c r="AAT823" s="12"/>
      <c r="AAU823" s="12"/>
      <c r="AAV823" s="12"/>
      <c r="AAW823" s="12"/>
      <c r="AAX823" s="12"/>
      <c r="AAY823" s="12"/>
      <c r="AAZ823" s="12"/>
      <c r="ABA823" s="12"/>
      <c r="ABB823" s="12"/>
      <c r="ABC823" s="12"/>
      <c r="ABD823" s="12"/>
      <c r="ABE823" s="12"/>
      <c r="ABF823" s="12"/>
      <c r="ABG823" s="12"/>
      <c r="ABH823" s="12"/>
      <c r="ABI823" s="12"/>
      <c r="ABJ823" s="12"/>
      <c r="ABK823" s="12"/>
      <c r="ABL823" s="12"/>
      <c r="ABM823" s="12"/>
      <c r="ABN823" s="12"/>
      <c r="ABO823" s="12"/>
      <c r="ABP823" s="12"/>
      <c r="ABQ823" s="12"/>
      <c r="ABR823" s="12"/>
      <c r="ABS823" s="12"/>
      <c r="ABT823" s="12"/>
      <c r="ABU823" s="12"/>
      <c r="ABV823" s="12"/>
      <c r="ABW823" s="12"/>
      <c r="ABX823" s="12"/>
      <c r="ABY823" s="12"/>
      <c r="ABZ823" s="12"/>
      <c r="ACA823" s="12"/>
      <c r="ACB823" s="12"/>
      <c r="ACC823" s="12"/>
      <c r="ACD823" s="12"/>
      <c r="ACE823" s="12"/>
      <c r="ACF823" s="12"/>
      <c r="ACG823" s="12"/>
      <c r="ACH823" s="12"/>
      <c r="ACI823" s="12"/>
      <c r="ACJ823" s="12"/>
      <c r="ACK823" s="12"/>
      <c r="ACL823" s="12"/>
      <c r="ACM823" s="12"/>
      <c r="ACN823" s="12"/>
      <c r="ACO823" s="12"/>
      <c r="ACP823" s="12"/>
      <c r="ACQ823" s="12"/>
      <c r="ACR823" s="12"/>
      <c r="ACS823" s="12"/>
      <c r="ACT823" s="12"/>
      <c r="ACU823" s="12"/>
      <c r="ACV823" s="12"/>
      <c r="ACW823" s="12"/>
      <c r="ACX823" s="12"/>
      <c r="ACY823" s="12"/>
      <c r="ACZ823" s="12"/>
      <c r="ADA823" s="12"/>
      <c r="ADB823" s="12"/>
      <c r="ADC823" s="12"/>
      <c r="ADD823" s="12"/>
      <c r="ADE823" s="12"/>
      <c r="ADF823" s="12"/>
      <c r="ADG823" s="12"/>
      <c r="ADH823" s="12"/>
      <c r="ADI823" s="12"/>
      <c r="ADJ823" s="12"/>
      <c r="ADK823" s="12"/>
      <c r="ADL823" s="12"/>
      <c r="ADM823" s="12"/>
      <c r="ADN823" s="12"/>
      <c r="ADO823" s="12"/>
      <c r="ADP823" s="12"/>
      <c r="ADQ823" s="12"/>
      <c r="ADR823" s="12"/>
      <c r="ADS823" s="12"/>
      <c r="ADT823" s="12"/>
      <c r="ADU823" s="12"/>
      <c r="ADV823" s="12"/>
      <c r="ADW823" s="12"/>
      <c r="ADX823" s="12"/>
      <c r="ADY823" s="12"/>
      <c r="ADZ823" s="12"/>
    </row>
    <row r="824" spans="1:806" x14ac:dyDescent="0.25">
      <c r="A824" s="14" t="s">
        <v>669</v>
      </c>
      <c r="B824" s="19">
        <v>44037</v>
      </c>
      <c r="C824" s="8" t="str">
        <f>HYPERLINK("https://www.youtube.com/watch?v=lFiuCBTNGVU","Basic Boatbuilding Terminology (Tally Ho EP77)")</f>
        <v>Basic Boatbuilding Terminology (Tally Ho EP77)</v>
      </c>
      <c r="D824" s="4" t="s">
        <v>921</v>
      </c>
    </row>
    <row r="825" spans="1:806" x14ac:dyDescent="0.25">
      <c r="D825" s="4" t="s">
        <v>670</v>
      </c>
    </row>
    <row r="826" spans="1:806" x14ac:dyDescent="0.25">
      <c r="D826" s="4" t="s">
        <v>671</v>
      </c>
    </row>
    <row r="827" spans="1:806" x14ac:dyDescent="0.25">
      <c r="D827" s="4" t="s">
        <v>672</v>
      </c>
    </row>
    <row r="828" spans="1:806" x14ac:dyDescent="0.25">
      <c r="D828" s="4" t="s">
        <v>673</v>
      </c>
    </row>
    <row r="829" spans="1:806" x14ac:dyDescent="0.25">
      <c r="D829" s="4" t="s">
        <v>674</v>
      </c>
    </row>
    <row r="830" spans="1:806" x14ac:dyDescent="0.25">
      <c r="D830" s="4" t="s">
        <v>675</v>
      </c>
    </row>
    <row r="831" spans="1:806" x14ac:dyDescent="0.25">
      <c r="D831" s="4" t="s">
        <v>676</v>
      </c>
    </row>
    <row r="832" spans="1:806" x14ac:dyDescent="0.25">
      <c r="D832" s="4" t="s">
        <v>677</v>
      </c>
    </row>
    <row r="833" spans="1:806" x14ac:dyDescent="0.25">
      <c r="D833" s="4" t="s">
        <v>678</v>
      </c>
    </row>
    <row r="834" spans="1:806" x14ac:dyDescent="0.25">
      <c r="D834" s="4" t="s">
        <v>679</v>
      </c>
    </row>
    <row r="835" spans="1:806" x14ac:dyDescent="0.25">
      <c r="D835" s="4" t="s">
        <v>680</v>
      </c>
    </row>
    <row r="836" spans="1:806" x14ac:dyDescent="0.25">
      <c r="D836" s="4" t="s">
        <v>681</v>
      </c>
    </row>
    <row r="837" spans="1:806" x14ac:dyDescent="0.25">
      <c r="D837" s="4" t="s">
        <v>682</v>
      </c>
    </row>
    <row r="838" spans="1:806" ht="12" customHeight="1" x14ac:dyDescent="0.25">
      <c r="D838" s="4" t="s">
        <v>683</v>
      </c>
    </row>
    <row r="839" spans="1:806" s="1" customFormat="1" x14ac:dyDescent="0.25">
      <c r="A839" s="7"/>
      <c r="B839" s="20"/>
      <c r="C839" s="5"/>
      <c r="D839" s="9" t="str">
        <f>HYPERLINK("https://www.soundingsonline.com/features/miniature-magic","Dan McGuire")</f>
        <v>Dan McGuire</v>
      </c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2"/>
      <c r="CR839" s="12"/>
      <c r="CS839" s="12"/>
      <c r="CT839" s="12"/>
      <c r="CU839" s="12"/>
      <c r="CV839" s="12"/>
      <c r="CW839" s="12"/>
      <c r="CX839" s="12"/>
      <c r="CY839" s="12"/>
      <c r="CZ839" s="12"/>
      <c r="DA839" s="12"/>
      <c r="DB839" s="12"/>
      <c r="DC839" s="12"/>
      <c r="DD839" s="12"/>
      <c r="DE839" s="12"/>
      <c r="DF839" s="12"/>
      <c r="DG839" s="12"/>
      <c r="DH839" s="12"/>
      <c r="DI839" s="12"/>
      <c r="DJ839" s="12"/>
      <c r="DK839" s="12"/>
      <c r="DL839" s="12"/>
      <c r="DM839" s="12"/>
      <c r="DN839" s="12"/>
      <c r="DO839" s="12"/>
      <c r="DP839" s="12"/>
      <c r="DQ839" s="12"/>
      <c r="DR839" s="12"/>
      <c r="DS839" s="12"/>
      <c r="DT839" s="12"/>
      <c r="DU839" s="12"/>
      <c r="DV839" s="12"/>
      <c r="DW839" s="12"/>
      <c r="DX839" s="12"/>
      <c r="DY839" s="12"/>
      <c r="DZ839" s="12"/>
      <c r="EA839" s="12"/>
      <c r="EB839" s="12"/>
      <c r="EC839" s="12"/>
      <c r="ED839" s="12"/>
      <c r="EE839" s="12"/>
      <c r="EF839" s="12"/>
      <c r="EG839" s="12"/>
      <c r="EH839" s="12"/>
      <c r="EI839" s="12"/>
      <c r="EJ839" s="12"/>
      <c r="EK839" s="12"/>
      <c r="EL839" s="12"/>
      <c r="EM839" s="12"/>
      <c r="EN839" s="12"/>
      <c r="EO839" s="12"/>
      <c r="EP839" s="12"/>
      <c r="EQ839" s="12"/>
      <c r="ER839" s="12"/>
      <c r="ES839" s="12"/>
      <c r="ET839" s="12"/>
      <c r="EU839" s="12"/>
      <c r="EV839" s="12"/>
      <c r="EW839" s="12"/>
      <c r="EX839" s="12"/>
      <c r="EY839" s="12"/>
      <c r="EZ839" s="12"/>
      <c r="FA839" s="12"/>
      <c r="FB839" s="12"/>
      <c r="FC839" s="12"/>
      <c r="FD839" s="12"/>
      <c r="FE839" s="12"/>
      <c r="FF839" s="12"/>
      <c r="FG839" s="12"/>
      <c r="FH839" s="12"/>
      <c r="FI839" s="12"/>
      <c r="FJ839" s="12"/>
      <c r="FK839" s="12"/>
      <c r="FL839" s="12"/>
      <c r="FM839" s="12"/>
      <c r="FN839" s="12"/>
      <c r="FO839" s="12"/>
      <c r="FP839" s="12"/>
      <c r="FQ839" s="12"/>
      <c r="FR839" s="12"/>
      <c r="FS839" s="12"/>
      <c r="FT839" s="12"/>
      <c r="FU839" s="12"/>
      <c r="FV839" s="12"/>
      <c r="FW839" s="12"/>
      <c r="FX839" s="12"/>
      <c r="FY839" s="12"/>
      <c r="FZ839" s="12"/>
      <c r="GA839" s="12"/>
      <c r="GB839" s="12"/>
      <c r="GC839" s="12"/>
      <c r="GD839" s="12"/>
      <c r="GE839" s="12"/>
      <c r="GF839" s="12"/>
      <c r="GG839" s="12"/>
      <c r="GH839" s="12"/>
      <c r="GI839" s="12"/>
      <c r="GJ839" s="12"/>
      <c r="GK839" s="12"/>
      <c r="GL839" s="12"/>
      <c r="GM839" s="12"/>
      <c r="GN839" s="12"/>
      <c r="GO839" s="12"/>
      <c r="GP839" s="12"/>
      <c r="GQ839" s="12"/>
      <c r="GR839" s="12"/>
      <c r="GS839" s="12"/>
      <c r="GT839" s="12"/>
      <c r="GU839" s="12"/>
      <c r="GV839" s="12"/>
      <c r="GW839" s="12"/>
      <c r="GX839" s="12"/>
      <c r="GY839" s="12"/>
      <c r="GZ839" s="12"/>
      <c r="HA839" s="12"/>
      <c r="HB839" s="12"/>
      <c r="HC839" s="12"/>
      <c r="HD839" s="12"/>
      <c r="HE839" s="12"/>
      <c r="HF839" s="12"/>
      <c r="HG839" s="12"/>
      <c r="HH839" s="12"/>
      <c r="HI839" s="12"/>
      <c r="HJ839" s="12"/>
      <c r="HK839" s="12"/>
      <c r="HL839" s="12"/>
      <c r="HM839" s="12"/>
      <c r="HN839" s="12"/>
      <c r="HO839" s="12"/>
      <c r="HP839" s="12"/>
      <c r="HQ839" s="12"/>
      <c r="HR839" s="12"/>
      <c r="HS839" s="12"/>
      <c r="HT839" s="12"/>
      <c r="HU839" s="12"/>
      <c r="HV839" s="12"/>
      <c r="HW839" s="12"/>
      <c r="HX839" s="12"/>
      <c r="HY839" s="12"/>
      <c r="HZ839" s="12"/>
      <c r="IA839" s="12"/>
      <c r="IB839" s="12"/>
      <c r="IC839" s="12"/>
      <c r="ID839" s="12"/>
      <c r="IE839" s="12"/>
      <c r="IF839" s="12"/>
      <c r="IG839" s="12"/>
      <c r="IH839" s="12"/>
      <c r="II839" s="12"/>
      <c r="IJ839" s="12"/>
      <c r="IK839" s="12"/>
      <c r="IL839" s="12"/>
      <c r="IM839" s="12"/>
      <c r="IN839" s="12"/>
      <c r="IO839" s="12"/>
      <c r="IP839" s="12"/>
      <c r="IQ839" s="12"/>
      <c r="IR839" s="12"/>
      <c r="IS839" s="12"/>
      <c r="IT839" s="12"/>
      <c r="IU839" s="12"/>
      <c r="IV839" s="12"/>
      <c r="IW839" s="12"/>
      <c r="IX839" s="12"/>
      <c r="IY839" s="12"/>
      <c r="IZ839" s="12"/>
      <c r="JA839" s="12"/>
      <c r="JB839" s="12"/>
      <c r="JC839" s="12"/>
      <c r="JD839" s="12"/>
      <c r="JE839" s="12"/>
      <c r="JF839" s="12"/>
      <c r="JG839" s="12"/>
      <c r="JH839" s="12"/>
      <c r="JI839" s="12"/>
      <c r="JJ839" s="12"/>
      <c r="JK839" s="12"/>
      <c r="JL839" s="12"/>
      <c r="JM839" s="12"/>
      <c r="JN839" s="12"/>
      <c r="JO839" s="12"/>
      <c r="JP839" s="12"/>
      <c r="JQ839" s="12"/>
      <c r="JR839" s="12"/>
      <c r="JS839" s="12"/>
      <c r="JT839" s="12"/>
      <c r="JU839" s="12"/>
      <c r="JV839" s="12"/>
      <c r="JW839" s="12"/>
      <c r="JX839" s="12"/>
      <c r="JY839" s="12"/>
      <c r="JZ839" s="12"/>
      <c r="KA839" s="12"/>
      <c r="KB839" s="12"/>
      <c r="KC839" s="12"/>
      <c r="KD839" s="12"/>
      <c r="KE839" s="12"/>
      <c r="KF839" s="12"/>
      <c r="KG839" s="12"/>
      <c r="KH839" s="12"/>
      <c r="KI839" s="12"/>
      <c r="KJ839" s="12"/>
      <c r="KK839" s="12"/>
      <c r="KL839" s="12"/>
      <c r="KM839" s="12"/>
      <c r="KN839" s="12"/>
      <c r="KO839" s="12"/>
      <c r="KP839" s="12"/>
      <c r="KQ839" s="12"/>
      <c r="KR839" s="12"/>
      <c r="KS839" s="12"/>
      <c r="KT839" s="12"/>
      <c r="KU839" s="12"/>
      <c r="KV839" s="12"/>
      <c r="KW839" s="12"/>
      <c r="KX839" s="12"/>
      <c r="KY839" s="12"/>
      <c r="KZ839" s="12"/>
      <c r="LA839" s="12"/>
      <c r="LB839" s="12"/>
      <c r="LC839" s="12"/>
      <c r="LD839" s="12"/>
      <c r="LE839" s="12"/>
      <c r="LF839" s="12"/>
      <c r="LG839" s="12"/>
      <c r="LH839" s="12"/>
      <c r="LI839" s="12"/>
      <c r="LJ839" s="12"/>
      <c r="LK839" s="12"/>
      <c r="LL839" s="12"/>
      <c r="LM839" s="12"/>
      <c r="LN839" s="12"/>
      <c r="LO839" s="12"/>
      <c r="LP839" s="12"/>
      <c r="LQ839" s="12"/>
      <c r="LR839" s="12"/>
      <c r="LS839" s="12"/>
      <c r="LT839" s="12"/>
      <c r="LU839" s="12"/>
      <c r="LV839" s="12"/>
      <c r="LW839" s="12"/>
      <c r="LX839" s="12"/>
      <c r="LY839" s="12"/>
      <c r="LZ839" s="12"/>
      <c r="MA839" s="12"/>
      <c r="MB839" s="12"/>
      <c r="MC839" s="12"/>
      <c r="MD839" s="12"/>
      <c r="ME839" s="12"/>
      <c r="MF839" s="12"/>
      <c r="MG839" s="12"/>
      <c r="MH839" s="12"/>
      <c r="MI839" s="12"/>
      <c r="MJ839" s="12"/>
      <c r="MK839" s="12"/>
      <c r="ML839" s="12"/>
      <c r="MM839" s="12"/>
      <c r="MN839" s="12"/>
      <c r="MO839" s="12"/>
      <c r="MP839" s="12"/>
      <c r="MQ839" s="12"/>
      <c r="MR839" s="12"/>
      <c r="MS839" s="12"/>
      <c r="MT839" s="12"/>
      <c r="MU839" s="12"/>
      <c r="MV839" s="12"/>
      <c r="MW839" s="12"/>
      <c r="MX839" s="12"/>
      <c r="MY839" s="12"/>
      <c r="MZ839" s="12"/>
      <c r="NA839" s="12"/>
      <c r="NB839" s="12"/>
      <c r="NC839" s="12"/>
      <c r="ND839" s="12"/>
      <c r="NE839" s="12"/>
      <c r="NF839" s="12"/>
      <c r="NG839" s="12"/>
      <c r="NH839" s="12"/>
      <c r="NI839" s="12"/>
      <c r="NJ839" s="12"/>
      <c r="NK839" s="12"/>
      <c r="NL839" s="12"/>
      <c r="NM839" s="12"/>
      <c r="NN839" s="12"/>
      <c r="NO839" s="12"/>
      <c r="NP839" s="12"/>
      <c r="NQ839" s="12"/>
      <c r="NR839" s="12"/>
      <c r="NS839" s="12"/>
      <c r="NT839" s="12"/>
      <c r="NU839" s="12"/>
      <c r="NV839" s="12"/>
      <c r="NW839" s="12"/>
      <c r="NX839" s="12"/>
      <c r="NY839" s="12"/>
      <c r="NZ839" s="12"/>
      <c r="OA839" s="12"/>
      <c r="OB839" s="12"/>
      <c r="OC839" s="12"/>
      <c r="OD839" s="12"/>
      <c r="OE839" s="12"/>
      <c r="OF839" s="12"/>
      <c r="OG839" s="12"/>
      <c r="OH839" s="12"/>
      <c r="OI839" s="12"/>
      <c r="OJ839" s="12"/>
      <c r="OK839" s="12"/>
      <c r="OL839" s="12"/>
      <c r="OM839" s="12"/>
      <c r="ON839" s="12"/>
      <c r="OO839" s="12"/>
      <c r="OP839" s="12"/>
      <c r="OQ839" s="12"/>
      <c r="OR839" s="12"/>
      <c r="OS839" s="12"/>
      <c r="OT839" s="12"/>
      <c r="OU839" s="12"/>
      <c r="OV839" s="12"/>
      <c r="OW839" s="12"/>
      <c r="OX839" s="12"/>
      <c r="OY839" s="12"/>
      <c r="OZ839" s="12"/>
      <c r="PA839" s="12"/>
      <c r="PB839" s="12"/>
      <c r="PC839" s="12"/>
      <c r="PD839" s="12"/>
      <c r="PE839" s="12"/>
      <c r="PF839" s="12"/>
      <c r="PG839" s="12"/>
      <c r="PH839" s="12"/>
      <c r="PI839" s="12"/>
      <c r="PJ839" s="12"/>
      <c r="PK839" s="12"/>
      <c r="PL839" s="12"/>
      <c r="PM839" s="12"/>
      <c r="PN839" s="12"/>
      <c r="PO839" s="12"/>
      <c r="PP839" s="12"/>
      <c r="PQ839" s="12"/>
      <c r="PR839" s="12"/>
      <c r="PS839" s="12"/>
      <c r="PT839" s="12"/>
      <c r="PU839" s="12"/>
      <c r="PV839" s="12"/>
      <c r="PW839" s="12"/>
      <c r="PX839" s="12"/>
      <c r="PY839" s="12"/>
      <c r="PZ839" s="12"/>
      <c r="QA839" s="12"/>
      <c r="QB839" s="12"/>
      <c r="QC839" s="12"/>
      <c r="QD839" s="12"/>
      <c r="QE839" s="12"/>
      <c r="QF839" s="12"/>
      <c r="QG839" s="12"/>
      <c r="QH839" s="12"/>
      <c r="QI839" s="12"/>
      <c r="QJ839" s="12"/>
      <c r="QK839" s="12"/>
      <c r="QL839" s="12"/>
      <c r="QM839" s="12"/>
      <c r="QN839" s="12"/>
      <c r="QO839" s="12"/>
      <c r="QP839" s="12"/>
      <c r="QQ839" s="12"/>
      <c r="QR839" s="12"/>
      <c r="QS839" s="12"/>
      <c r="QT839" s="12"/>
      <c r="QU839" s="12"/>
      <c r="QV839" s="12"/>
      <c r="QW839" s="12"/>
      <c r="QX839" s="12"/>
      <c r="QY839" s="12"/>
      <c r="QZ839" s="12"/>
      <c r="RA839" s="12"/>
      <c r="RB839" s="12"/>
      <c r="RC839" s="12"/>
      <c r="RD839" s="12"/>
      <c r="RE839" s="12"/>
      <c r="RF839" s="12"/>
      <c r="RG839" s="12"/>
      <c r="RH839" s="12"/>
      <c r="RI839" s="12"/>
      <c r="RJ839" s="12"/>
      <c r="RK839" s="12"/>
      <c r="RL839" s="12"/>
      <c r="RM839" s="12"/>
      <c r="RN839" s="12"/>
      <c r="RO839" s="12"/>
      <c r="RP839" s="12"/>
      <c r="RQ839" s="12"/>
      <c r="RR839" s="12"/>
      <c r="RS839" s="12"/>
      <c r="RT839" s="12"/>
      <c r="RU839" s="12"/>
      <c r="RV839" s="12"/>
      <c r="RW839" s="12"/>
      <c r="RX839" s="12"/>
      <c r="RY839" s="12"/>
      <c r="RZ839" s="12"/>
      <c r="SA839" s="12"/>
      <c r="SB839" s="12"/>
      <c r="SC839" s="12"/>
      <c r="SD839" s="12"/>
      <c r="SE839" s="12"/>
      <c r="SF839" s="12"/>
      <c r="SG839" s="12"/>
      <c r="SH839" s="12"/>
      <c r="SI839" s="12"/>
      <c r="SJ839" s="12"/>
      <c r="SK839" s="12"/>
      <c r="SL839" s="12"/>
      <c r="SM839" s="12"/>
      <c r="SN839" s="12"/>
      <c r="SO839" s="12"/>
      <c r="SP839" s="12"/>
      <c r="SQ839" s="12"/>
      <c r="SR839" s="12"/>
      <c r="SS839" s="12"/>
      <c r="ST839" s="12"/>
      <c r="SU839" s="12"/>
      <c r="SV839" s="12"/>
      <c r="SW839" s="12"/>
      <c r="SX839" s="12"/>
      <c r="SY839" s="12"/>
      <c r="SZ839" s="12"/>
      <c r="TA839" s="12"/>
      <c r="TB839" s="12"/>
      <c r="TC839" s="12"/>
      <c r="TD839" s="12"/>
      <c r="TE839" s="12"/>
      <c r="TF839" s="12"/>
      <c r="TG839" s="12"/>
      <c r="TH839" s="12"/>
      <c r="TI839" s="12"/>
      <c r="TJ839" s="12"/>
      <c r="TK839" s="12"/>
      <c r="TL839" s="12"/>
      <c r="TM839" s="12"/>
      <c r="TN839" s="12"/>
      <c r="TO839" s="12"/>
      <c r="TP839" s="12"/>
      <c r="TQ839" s="12"/>
      <c r="TR839" s="12"/>
      <c r="TS839" s="12"/>
      <c r="TT839" s="12"/>
      <c r="TU839" s="12"/>
      <c r="TV839" s="12"/>
      <c r="TW839" s="12"/>
      <c r="TX839" s="12"/>
      <c r="TY839" s="12"/>
      <c r="TZ839" s="12"/>
      <c r="UA839" s="12"/>
      <c r="UB839" s="12"/>
      <c r="UC839" s="12"/>
      <c r="UD839" s="12"/>
      <c r="UE839" s="12"/>
      <c r="UF839" s="12"/>
      <c r="UG839" s="12"/>
      <c r="UH839" s="12"/>
      <c r="UI839" s="12"/>
      <c r="UJ839" s="12"/>
      <c r="UK839" s="12"/>
      <c r="UL839" s="12"/>
      <c r="UM839" s="12"/>
      <c r="UN839" s="12"/>
      <c r="UO839" s="12"/>
      <c r="UP839" s="12"/>
      <c r="UQ839" s="12"/>
      <c r="UR839" s="12"/>
      <c r="US839" s="12"/>
      <c r="UT839" s="12"/>
      <c r="UU839" s="12"/>
      <c r="UV839" s="12"/>
      <c r="UW839" s="12"/>
      <c r="UX839" s="12"/>
      <c r="UY839" s="12"/>
      <c r="UZ839" s="12"/>
      <c r="VA839" s="12"/>
      <c r="VB839" s="12"/>
      <c r="VC839" s="12"/>
      <c r="VD839" s="12"/>
      <c r="VE839" s="12"/>
      <c r="VF839" s="12"/>
      <c r="VG839" s="12"/>
      <c r="VH839" s="12"/>
      <c r="VI839" s="12"/>
      <c r="VJ839" s="12"/>
      <c r="VK839" s="12"/>
      <c r="VL839" s="12"/>
      <c r="VM839" s="12"/>
      <c r="VN839" s="12"/>
      <c r="VO839" s="12"/>
      <c r="VP839" s="12"/>
      <c r="VQ839" s="12"/>
      <c r="VR839" s="12"/>
      <c r="VS839" s="12"/>
      <c r="VT839" s="12"/>
      <c r="VU839" s="12"/>
      <c r="VV839" s="12"/>
      <c r="VW839" s="12"/>
      <c r="VX839" s="12"/>
      <c r="VY839" s="12"/>
      <c r="VZ839" s="12"/>
      <c r="WA839" s="12"/>
      <c r="WB839" s="12"/>
      <c r="WC839" s="12"/>
      <c r="WD839" s="12"/>
      <c r="WE839" s="12"/>
      <c r="WF839" s="12"/>
      <c r="WG839" s="12"/>
      <c r="WH839" s="12"/>
      <c r="WI839" s="12"/>
      <c r="WJ839" s="12"/>
      <c r="WK839" s="12"/>
      <c r="WL839" s="12"/>
      <c r="WM839" s="12"/>
      <c r="WN839" s="12"/>
      <c r="WO839" s="12"/>
      <c r="WP839" s="12"/>
      <c r="WQ839" s="12"/>
      <c r="WR839" s="12"/>
      <c r="WS839" s="12"/>
      <c r="WT839" s="12"/>
      <c r="WU839" s="12"/>
      <c r="WV839" s="12"/>
      <c r="WW839" s="12"/>
      <c r="WX839" s="12"/>
      <c r="WY839" s="12"/>
      <c r="WZ839" s="12"/>
      <c r="XA839" s="12"/>
      <c r="XB839" s="12"/>
      <c r="XC839" s="12"/>
      <c r="XD839" s="12"/>
      <c r="XE839" s="12"/>
      <c r="XF839" s="12"/>
      <c r="XG839" s="12"/>
      <c r="XH839" s="12"/>
      <c r="XI839" s="12"/>
      <c r="XJ839" s="12"/>
      <c r="XK839" s="12"/>
      <c r="XL839" s="12"/>
      <c r="XM839" s="12"/>
      <c r="XN839" s="12"/>
      <c r="XO839" s="12"/>
      <c r="XP839" s="12"/>
      <c r="XQ839" s="12"/>
      <c r="XR839" s="12"/>
      <c r="XS839" s="12"/>
      <c r="XT839" s="12"/>
      <c r="XU839" s="12"/>
      <c r="XV839" s="12"/>
      <c r="XW839" s="12"/>
      <c r="XX839" s="12"/>
      <c r="XY839" s="12"/>
      <c r="XZ839" s="12"/>
      <c r="YA839" s="12"/>
      <c r="YB839" s="12"/>
      <c r="YC839" s="12"/>
      <c r="YD839" s="12"/>
      <c r="YE839" s="12"/>
      <c r="YF839" s="12"/>
      <c r="YG839" s="12"/>
      <c r="YH839" s="12"/>
      <c r="YI839" s="12"/>
      <c r="YJ839" s="12"/>
      <c r="YK839" s="12"/>
      <c r="YL839" s="12"/>
      <c r="YM839" s="12"/>
      <c r="YN839" s="12"/>
      <c r="YO839" s="12"/>
      <c r="YP839" s="12"/>
      <c r="YQ839" s="12"/>
      <c r="YR839" s="12"/>
      <c r="YS839" s="12"/>
      <c r="YT839" s="12"/>
      <c r="YU839" s="12"/>
      <c r="YV839" s="12"/>
      <c r="YW839" s="12"/>
      <c r="YX839" s="12"/>
      <c r="YY839" s="12"/>
      <c r="YZ839" s="12"/>
      <c r="ZA839" s="12"/>
      <c r="ZB839" s="12"/>
      <c r="ZC839" s="12"/>
      <c r="ZD839" s="12"/>
      <c r="ZE839" s="12"/>
      <c r="ZF839" s="12"/>
      <c r="ZG839" s="12"/>
      <c r="ZH839" s="12"/>
      <c r="ZI839" s="12"/>
      <c r="ZJ839" s="12"/>
      <c r="ZK839" s="12"/>
      <c r="ZL839" s="12"/>
      <c r="ZM839" s="12"/>
      <c r="ZN839" s="12"/>
      <c r="ZO839" s="12"/>
      <c r="ZP839" s="12"/>
      <c r="ZQ839" s="12"/>
      <c r="ZR839" s="12"/>
      <c r="ZS839" s="12"/>
      <c r="ZT839" s="12"/>
      <c r="ZU839" s="12"/>
      <c r="ZV839" s="12"/>
      <c r="ZW839" s="12"/>
      <c r="ZX839" s="12"/>
      <c r="ZY839" s="12"/>
      <c r="ZZ839" s="12"/>
      <c r="AAA839" s="12"/>
      <c r="AAB839" s="12"/>
      <c r="AAC839" s="12"/>
      <c r="AAD839" s="12"/>
      <c r="AAE839" s="12"/>
      <c r="AAF839" s="12"/>
      <c r="AAG839" s="12"/>
      <c r="AAH839" s="12"/>
      <c r="AAI839" s="12"/>
      <c r="AAJ839" s="12"/>
      <c r="AAK839" s="12"/>
      <c r="AAL839" s="12"/>
      <c r="AAM839" s="12"/>
      <c r="AAN839" s="12"/>
      <c r="AAO839" s="12"/>
      <c r="AAP839" s="12"/>
      <c r="AAQ839" s="12"/>
      <c r="AAR839" s="12"/>
      <c r="AAS839" s="12"/>
      <c r="AAT839" s="12"/>
      <c r="AAU839" s="12"/>
      <c r="AAV839" s="12"/>
      <c r="AAW839" s="12"/>
      <c r="AAX839" s="12"/>
      <c r="AAY839" s="12"/>
      <c r="AAZ839" s="12"/>
      <c r="ABA839" s="12"/>
      <c r="ABB839" s="12"/>
      <c r="ABC839" s="12"/>
      <c r="ABD839" s="12"/>
      <c r="ABE839" s="12"/>
      <c r="ABF839" s="12"/>
      <c r="ABG839" s="12"/>
      <c r="ABH839" s="12"/>
      <c r="ABI839" s="12"/>
      <c r="ABJ839" s="12"/>
      <c r="ABK839" s="12"/>
      <c r="ABL839" s="12"/>
      <c r="ABM839" s="12"/>
      <c r="ABN839" s="12"/>
      <c r="ABO839" s="12"/>
      <c r="ABP839" s="12"/>
      <c r="ABQ839" s="12"/>
      <c r="ABR839" s="12"/>
      <c r="ABS839" s="12"/>
      <c r="ABT839" s="12"/>
      <c r="ABU839" s="12"/>
      <c r="ABV839" s="12"/>
      <c r="ABW839" s="12"/>
      <c r="ABX839" s="12"/>
      <c r="ABY839" s="12"/>
      <c r="ABZ839" s="12"/>
      <c r="ACA839" s="12"/>
      <c r="ACB839" s="12"/>
      <c r="ACC839" s="12"/>
      <c r="ACD839" s="12"/>
      <c r="ACE839" s="12"/>
      <c r="ACF839" s="12"/>
      <c r="ACG839" s="12"/>
      <c r="ACH839" s="12"/>
      <c r="ACI839" s="12"/>
      <c r="ACJ839" s="12"/>
      <c r="ACK839" s="12"/>
      <c r="ACL839" s="12"/>
      <c r="ACM839" s="12"/>
      <c r="ACN839" s="12"/>
      <c r="ACO839" s="12"/>
      <c r="ACP839" s="12"/>
      <c r="ACQ839" s="12"/>
      <c r="ACR839" s="12"/>
      <c r="ACS839" s="12"/>
      <c r="ACT839" s="12"/>
      <c r="ACU839" s="12"/>
      <c r="ACV839" s="12"/>
      <c r="ACW839" s="12"/>
      <c r="ACX839" s="12"/>
      <c r="ACY839" s="12"/>
      <c r="ACZ839" s="12"/>
      <c r="ADA839" s="12"/>
      <c r="ADB839" s="12"/>
      <c r="ADC839" s="12"/>
      <c r="ADD839" s="12"/>
      <c r="ADE839" s="12"/>
      <c r="ADF839" s="12"/>
      <c r="ADG839" s="12"/>
      <c r="ADH839" s="12"/>
      <c r="ADI839" s="12"/>
      <c r="ADJ839" s="12"/>
      <c r="ADK839" s="12"/>
      <c r="ADL839" s="12"/>
      <c r="ADM839" s="12"/>
      <c r="ADN839" s="12"/>
      <c r="ADO839" s="12"/>
      <c r="ADP839" s="12"/>
      <c r="ADQ839" s="12"/>
      <c r="ADR839" s="12"/>
      <c r="ADS839" s="12"/>
      <c r="ADT839" s="12"/>
      <c r="ADU839" s="12"/>
      <c r="ADV839" s="12"/>
      <c r="ADW839" s="12"/>
      <c r="ADX839" s="12"/>
      <c r="ADY839" s="12"/>
      <c r="ADZ839" s="12"/>
    </row>
    <row r="840" spans="1:806" x14ac:dyDescent="0.25">
      <c r="A840" s="14" t="s">
        <v>684</v>
      </c>
      <c r="B840" s="19">
        <v>44051</v>
      </c>
      <c r="C840" s="8" t="str">
        <f>HYPERLINK("https://www.youtube.com/watch?v=rmn4F-K2RRI","Boatbuilding - Lining-out for Planking (EP78)")</f>
        <v>Boatbuilding - Lining-out for Planking (EP78)</v>
      </c>
      <c r="D840" s="4" t="s">
        <v>686</v>
      </c>
    </row>
    <row r="841" spans="1:806" x14ac:dyDescent="0.25">
      <c r="D841" s="4" t="s">
        <v>691</v>
      </c>
    </row>
    <row r="842" spans="1:806" x14ac:dyDescent="0.25">
      <c r="D842" s="4" t="s">
        <v>698</v>
      </c>
    </row>
    <row r="843" spans="1:806" x14ac:dyDescent="0.25">
      <c r="D843" s="4" t="s">
        <v>700</v>
      </c>
    </row>
    <row r="844" spans="1:806" x14ac:dyDescent="0.25">
      <c r="D844" s="4" t="s">
        <v>922</v>
      </c>
    </row>
    <row r="845" spans="1:806" x14ac:dyDescent="0.25">
      <c r="D845" s="4" t="s">
        <v>687</v>
      </c>
    </row>
    <row r="846" spans="1:806" x14ac:dyDescent="0.25">
      <c r="D846" s="4" t="s">
        <v>688</v>
      </c>
    </row>
    <row r="847" spans="1:806" x14ac:dyDescent="0.25">
      <c r="D847" s="4" t="s">
        <v>692</v>
      </c>
    </row>
    <row r="848" spans="1:806" x14ac:dyDescent="0.25">
      <c r="D848" s="4" t="s">
        <v>689</v>
      </c>
    </row>
    <row r="849" spans="1:806" x14ac:dyDescent="0.25">
      <c r="D849" s="4" t="s">
        <v>690</v>
      </c>
    </row>
    <row r="850" spans="1:806" x14ac:dyDescent="0.25">
      <c r="D850" s="4" t="s">
        <v>693</v>
      </c>
    </row>
    <row r="851" spans="1:806" x14ac:dyDescent="0.25">
      <c r="D851" s="4" t="s">
        <v>923</v>
      </c>
    </row>
    <row r="852" spans="1:806" x14ac:dyDescent="0.25">
      <c r="D852" s="4" t="s">
        <v>924</v>
      </c>
    </row>
    <row r="853" spans="1:806" x14ac:dyDescent="0.25">
      <c r="D853" s="4" t="s">
        <v>694</v>
      </c>
    </row>
    <row r="854" spans="1:806" x14ac:dyDescent="0.25">
      <c r="D854" s="4" t="s">
        <v>697</v>
      </c>
    </row>
    <row r="855" spans="1:806" x14ac:dyDescent="0.25">
      <c r="D855" s="4" t="s">
        <v>696</v>
      </c>
    </row>
    <row r="856" spans="1:806" x14ac:dyDescent="0.25">
      <c r="D856" s="4" t="s">
        <v>695</v>
      </c>
    </row>
    <row r="857" spans="1:806" x14ac:dyDescent="0.25">
      <c r="D857" s="4" t="s">
        <v>699</v>
      </c>
    </row>
    <row r="858" spans="1:806" s="1" customFormat="1" x14ac:dyDescent="0.25">
      <c r="A858" s="7"/>
      <c r="B858" s="20"/>
      <c r="C858" s="5"/>
      <c r="D858" s="5" t="s">
        <v>701</v>
      </c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2"/>
      <c r="CR858" s="12"/>
      <c r="CS858" s="12"/>
      <c r="CT858" s="12"/>
      <c r="CU858" s="12"/>
      <c r="CV858" s="12"/>
      <c r="CW858" s="12"/>
      <c r="CX858" s="12"/>
      <c r="CY858" s="12"/>
      <c r="CZ858" s="12"/>
      <c r="DA858" s="12"/>
      <c r="DB858" s="12"/>
      <c r="DC858" s="12"/>
      <c r="DD858" s="12"/>
      <c r="DE858" s="12"/>
      <c r="DF858" s="12"/>
      <c r="DG858" s="12"/>
      <c r="DH858" s="12"/>
      <c r="DI858" s="12"/>
      <c r="DJ858" s="12"/>
      <c r="DK858" s="12"/>
      <c r="DL858" s="12"/>
      <c r="DM858" s="12"/>
      <c r="DN858" s="12"/>
      <c r="DO858" s="12"/>
      <c r="DP858" s="12"/>
      <c r="DQ858" s="12"/>
      <c r="DR858" s="12"/>
      <c r="DS858" s="12"/>
      <c r="DT858" s="12"/>
      <c r="DU858" s="12"/>
      <c r="DV858" s="12"/>
      <c r="DW858" s="12"/>
      <c r="DX858" s="12"/>
      <c r="DY858" s="12"/>
      <c r="DZ858" s="12"/>
      <c r="EA858" s="12"/>
      <c r="EB858" s="12"/>
      <c r="EC858" s="12"/>
      <c r="ED858" s="12"/>
      <c r="EE858" s="12"/>
      <c r="EF858" s="12"/>
      <c r="EG858" s="12"/>
      <c r="EH858" s="12"/>
      <c r="EI858" s="12"/>
      <c r="EJ858" s="12"/>
      <c r="EK858" s="12"/>
      <c r="EL858" s="12"/>
      <c r="EM858" s="12"/>
      <c r="EN858" s="12"/>
      <c r="EO858" s="12"/>
      <c r="EP858" s="12"/>
      <c r="EQ858" s="12"/>
      <c r="ER858" s="12"/>
      <c r="ES858" s="12"/>
      <c r="ET858" s="12"/>
      <c r="EU858" s="12"/>
      <c r="EV858" s="12"/>
      <c r="EW858" s="12"/>
      <c r="EX858" s="12"/>
      <c r="EY858" s="12"/>
      <c r="EZ858" s="12"/>
      <c r="FA858" s="12"/>
      <c r="FB858" s="12"/>
      <c r="FC858" s="12"/>
      <c r="FD858" s="12"/>
      <c r="FE858" s="12"/>
      <c r="FF858" s="12"/>
      <c r="FG858" s="12"/>
      <c r="FH858" s="12"/>
      <c r="FI858" s="12"/>
      <c r="FJ858" s="12"/>
      <c r="FK858" s="12"/>
      <c r="FL858" s="12"/>
      <c r="FM858" s="12"/>
      <c r="FN858" s="12"/>
      <c r="FO858" s="12"/>
      <c r="FP858" s="12"/>
      <c r="FQ858" s="12"/>
      <c r="FR858" s="12"/>
      <c r="FS858" s="12"/>
      <c r="FT858" s="12"/>
      <c r="FU858" s="12"/>
      <c r="FV858" s="12"/>
      <c r="FW858" s="12"/>
      <c r="FX858" s="12"/>
      <c r="FY858" s="12"/>
      <c r="FZ858" s="12"/>
      <c r="GA858" s="12"/>
      <c r="GB858" s="12"/>
      <c r="GC858" s="12"/>
      <c r="GD858" s="12"/>
      <c r="GE858" s="12"/>
      <c r="GF858" s="12"/>
      <c r="GG858" s="12"/>
      <c r="GH858" s="12"/>
      <c r="GI858" s="12"/>
      <c r="GJ858" s="12"/>
      <c r="GK858" s="12"/>
      <c r="GL858" s="12"/>
      <c r="GM858" s="12"/>
      <c r="GN858" s="12"/>
      <c r="GO858" s="12"/>
      <c r="GP858" s="12"/>
      <c r="GQ858" s="12"/>
      <c r="GR858" s="12"/>
      <c r="GS858" s="12"/>
      <c r="GT858" s="12"/>
      <c r="GU858" s="12"/>
      <c r="GV858" s="12"/>
      <c r="GW858" s="12"/>
      <c r="GX858" s="12"/>
      <c r="GY858" s="12"/>
      <c r="GZ858" s="12"/>
      <c r="HA858" s="12"/>
      <c r="HB858" s="12"/>
      <c r="HC858" s="12"/>
      <c r="HD858" s="12"/>
      <c r="HE858" s="12"/>
      <c r="HF858" s="12"/>
      <c r="HG858" s="12"/>
      <c r="HH858" s="12"/>
      <c r="HI858" s="12"/>
      <c r="HJ858" s="12"/>
      <c r="HK858" s="12"/>
      <c r="HL858" s="12"/>
      <c r="HM858" s="12"/>
      <c r="HN858" s="12"/>
      <c r="HO858" s="12"/>
      <c r="HP858" s="12"/>
      <c r="HQ858" s="12"/>
      <c r="HR858" s="12"/>
      <c r="HS858" s="12"/>
      <c r="HT858" s="12"/>
      <c r="HU858" s="12"/>
      <c r="HV858" s="12"/>
      <c r="HW858" s="12"/>
      <c r="HX858" s="12"/>
      <c r="HY858" s="12"/>
      <c r="HZ858" s="12"/>
      <c r="IA858" s="12"/>
      <c r="IB858" s="12"/>
      <c r="IC858" s="12"/>
      <c r="ID858" s="12"/>
      <c r="IE858" s="12"/>
      <c r="IF858" s="12"/>
      <c r="IG858" s="12"/>
      <c r="IH858" s="12"/>
      <c r="II858" s="12"/>
      <c r="IJ858" s="12"/>
      <c r="IK858" s="12"/>
      <c r="IL858" s="12"/>
      <c r="IM858" s="12"/>
      <c r="IN858" s="12"/>
      <c r="IO858" s="12"/>
      <c r="IP858" s="12"/>
      <c r="IQ858" s="12"/>
      <c r="IR858" s="12"/>
      <c r="IS858" s="12"/>
      <c r="IT858" s="12"/>
      <c r="IU858" s="12"/>
      <c r="IV858" s="12"/>
      <c r="IW858" s="12"/>
      <c r="IX858" s="12"/>
      <c r="IY858" s="12"/>
      <c r="IZ858" s="12"/>
      <c r="JA858" s="12"/>
      <c r="JB858" s="12"/>
      <c r="JC858" s="12"/>
      <c r="JD858" s="12"/>
      <c r="JE858" s="12"/>
      <c r="JF858" s="12"/>
      <c r="JG858" s="12"/>
      <c r="JH858" s="12"/>
      <c r="JI858" s="12"/>
      <c r="JJ858" s="12"/>
      <c r="JK858" s="12"/>
      <c r="JL858" s="12"/>
      <c r="JM858" s="12"/>
      <c r="JN858" s="12"/>
      <c r="JO858" s="12"/>
      <c r="JP858" s="12"/>
      <c r="JQ858" s="12"/>
      <c r="JR858" s="12"/>
      <c r="JS858" s="12"/>
      <c r="JT858" s="12"/>
      <c r="JU858" s="12"/>
      <c r="JV858" s="12"/>
      <c r="JW858" s="12"/>
      <c r="JX858" s="12"/>
      <c r="JY858" s="12"/>
      <c r="JZ858" s="12"/>
      <c r="KA858" s="12"/>
      <c r="KB858" s="12"/>
      <c r="KC858" s="12"/>
      <c r="KD858" s="12"/>
      <c r="KE858" s="12"/>
      <c r="KF858" s="12"/>
      <c r="KG858" s="12"/>
      <c r="KH858" s="12"/>
      <c r="KI858" s="12"/>
      <c r="KJ858" s="12"/>
      <c r="KK858" s="12"/>
      <c r="KL858" s="12"/>
      <c r="KM858" s="12"/>
      <c r="KN858" s="12"/>
      <c r="KO858" s="12"/>
      <c r="KP858" s="12"/>
      <c r="KQ858" s="12"/>
      <c r="KR858" s="12"/>
      <c r="KS858" s="12"/>
      <c r="KT858" s="12"/>
      <c r="KU858" s="12"/>
      <c r="KV858" s="12"/>
      <c r="KW858" s="12"/>
      <c r="KX858" s="12"/>
      <c r="KY858" s="12"/>
      <c r="KZ858" s="12"/>
      <c r="LA858" s="12"/>
      <c r="LB858" s="12"/>
      <c r="LC858" s="12"/>
      <c r="LD858" s="12"/>
      <c r="LE858" s="12"/>
      <c r="LF858" s="12"/>
      <c r="LG858" s="12"/>
      <c r="LH858" s="12"/>
      <c r="LI858" s="12"/>
      <c r="LJ858" s="12"/>
      <c r="LK858" s="12"/>
      <c r="LL858" s="12"/>
      <c r="LM858" s="12"/>
      <c r="LN858" s="12"/>
      <c r="LO858" s="12"/>
      <c r="LP858" s="12"/>
      <c r="LQ858" s="12"/>
      <c r="LR858" s="12"/>
      <c r="LS858" s="12"/>
      <c r="LT858" s="12"/>
      <c r="LU858" s="12"/>
      <c r="LV858" s="12"/>
      <c r="LW858" s="12"/>
      <c r="LX858" s="12"/>
      <c r="LY858" s="12"/>
      <c r="LZ858" s="12"/>
      <c r="MA858" s="12"/>
      <c r="MB858" s="12"/>
      <c r="MC858" s="12"/>
      <c r="MD858" s="12"/>
      <c r="ME858" s="12"/>
      <c r="MF858" s="12"/>
      <c r="MG858" s="12"/>
      <c r="MH858" s="12"/>
      <c r="MI858" s="12"/>
      <c r="MJ858" s="12"/>
      <c r="MK858" s="12"/>
      <c r="ML858" s="12"/>
      <c r="MM858" s="12"/>
      <c r="MN858" s="12"/>
      <c r="MO858" s="12"/>
      <c r="MP858" s="12"/>
      <c r="MQ858" s="12"/>
      <c r="MR858" s="12"/>
      <c r="MS858" s="12"/>
      <c r="MT858" s="12"/>
      <c r="MU858" s="12"/>
      <c r="MV858" s="12"/>
      <c r="MW858" s="12"/>
      <c r="MX858" s="12"/>
      <c r="MY858" s="12"/>
      <c r="MZ858" s="12"/>
      <c r="NA858" s="12"/>
      <c r="NB858" s="12"/>
      <c r="NC858" s="12"/>
      <c r="ND858" s="12"/>
      <c r="NE858" s="12"/>
      <c r="NF858" s="12"/>
      <c r="NG858" s="12"/>
      <c r="NH858" s="12"/>
      <c r="NI858" s="12"/>
      <c r="NJ858" s="12"/>
      <c r="NK858" s="12"/>
      <c r="NL858" s="12"/>
      <c r="NM858" s="12"/>
      <c r="NN858" s="12"/>
      <c r="NO858" s="12"/>
      <c r="NP858" s="12"/>
      <c r="NQ858" s="12"/>
      <c r="NR858" s="12"/>
      <c r="NS858" s="12"/>
      <c r="NT858" s="12"/>
      <c r="NU858" s="12"/>
      <c r="NV858" s="12"/>
      <c r="NW858" s="12"/>
      <c r="NX858" s="12"/>
      <c r="NY858" s="12"/>
      <c r="NZ858" s="12"/>
      <c r="OA858" s="12"/>
      <c r="OB858" s="12"/>
      <c r="OC858" s="12"/>
      <c r="OD858" s="12"/>
      <c r="OE858" s="12"/>
      <c r="OF858" s="12"/>
      <c r="OG858" s="12"/>
      <c r="OH858" s="12"/>
      <c r="OI858" s="12"/>
      <c r="OJ858" s="12"/>
      <c r="OK858" s="12"/>
      <c r="OL858" s="12"/>
      <c r="OM858" s="12"/>
      <c r="ON858" s="12"/>
      <c r="OO858" s="12"/>
      <c r="OP858" s="12"/>
      <c r="OQ858" s="12"/>
      <c r="OR858" s="12"/>
      <c r="OS858" s="12"/>
      <c r="OT858" s="12"/>
      <c r="OU858" s="12"/>
      <c r="OV858" s="12"/>
      <c r="OW858" s="12"/>
      <c r="OX858" s="12"/>
      <c r="OY858" s="12"/>
      <c r="OZ858" s="12"/>
      <c r="PA858" s="12"/>
      <c r="PB858" s="12"/>
      <c r="PC858" s="12"/>
      <c r="PD858" s="12"/>
      <c r="PE858" s="12"/>
      <c r="PF858" s="12"/>
      <c r="PG858" s="12"/>
      <c r="PH858" s="12"/>
      <c r="PI858" s="12"/>
      <c r="PJ858" s="12"/>
      <c r="PK858" s="12"/>
      <c r="PL858" s="12"/>
      <c r="PM858" s="12"/>
      <c r="PN858" s="12"/>
      <c r="PO858" s="12"/>
      <c r="PP858" s="12"/>
      <c r="PQ858" s="12"/>
      <c r="PR858" s="12"/>
      <c r="PS858" s="12"/>
      <c r="PT858" s="12"/>
      <c r="PU858" s="12"/>
      <c r="PV858" s="12"/>
      <c r="PW858" s="12"/>
      <c r="PX858" s="12"/>
      <c r="PY858" s="12"/>
      <c r="PZ858" s="12"/>
      <c r="QA858" s="12"/>
      <c r="QB858" s="12"/>
      <c r="QC858" s="12"/>
      <c r="QD858" s="12"/>
      <c r="QE858" s="12"/>
      <c r="QF858" s="12"/>
      <c r="QG858" s="12"/>
      <c r="QH858" s="12"/>
      <c r="QI858" s="12"/>
      <c r="QJ858" s="12"/>
      <c r="QK858" s="12"/>
      <c r="QL858" s="12"/>
      <c r="QM858" s="12"/>
      <c r="QN858" s="12"/>
      <c r="QO858" s="12"/>
      <c r="QP858" s="12"/>
      <c r="QQ858" s="12"/>
      <c r="QR858" s="12"/>
      <c r="QS858" s="12"/>
      <c r="QT858" s="12"/>
      <c r="QU858" s="12"/>
      <c r="QV858" s="12"/>
      <c r="QW858" s="12"/>
      <c r="QX858" s="12"/>
      <c r="QY858" s="12"/>
      <c r="QZ858" s="12"/>
      <c r="RA858" s="12"/>
      <c r="RB858" s="12"/>
      <c r="RC858" s="12"/>
      <c r="RD858" s="12"/>
      <c r="RE858" s="12"/>
      <c r="RF858" s="12"/>
      <c r="RG858" s="12"/>
      <c r="RH858" s="12"/>
      <c r="RI858" s="12"/>
      <c r="RJ858" s="12"/>
      <c r="RK858" s="12"/>
      <c r="RL858" s="12"/>
      <c r="RM858" s="12"/>
      <c r="RN858" s="12"/>
      <c r="RO858" s="12"/>
      <c r="RP858" s="12"/>
      <c r="RQ858" s="12"/>
      <c r="RR858" s="12"/>
      <c r="RS858" s="12"/>
      <c r="RT858" s="12"/>
      <c r="RU858" s="12"/>
      <c r="RV858" s="12"/>
      <c r="RW858" s="12"/>
      <c r="RX858" s="12"/>
      <c r="RY858" s="12"/>
      <c r="RZ858" s="12"/>
      <c r="SA858" s="12"/>
      <c r="SB858" s="12"/>
      <c r="SC858" s="12"/>
      <c r="SD858" s="12"/>
      <c r="SE858" s="12"/>
      <c r="SF858" s="12"/>
      <c r="SG858" s="12"/>
      <c r="SH858" s="12"/>
      <c r="SI858" s="12"/>
      <c r="SJ858" s="12"/>
      <c r="SK858" s="12"/>
      <c r="SL858" s="12"/>
      <c r="SM858" s="12"/>
      <c r="SN858" s="12"/>
      <c r="SO858" s="12"/>
      <c r="SP858" s="12"/>
      <c r="SQ858" s="12"/>
      <c r="SR858" s="12"/>
      <c r="SS858" s="12"/>
      <c r="ST858" s="12"/>
      <c r="SU858" s="12"/>
      <c r="SV858" s="12"/>
      <c r="SW858" s="12"/>
      <c r="SX858" s="12"/>
      <c r="SY858" s="12"/>
      <c r="SZ858" s="12"/>
      <c r="TA858" s="12"/>
      <c r="TB858" s="12"/>
      <c r="TC858" s="12"/>
      <c r="TD858" s="12"/>
      <c r="TE858" s="12"/>
      <c r="TF858" s="12"/>
      <c r="TG858" s="12"/>
      <c r="TH858" s="12"/>
      <c r="TI858" s="12"/>
      <c r="TJ858" s="12"/>
      <c r="TK858" s="12"/>
      <c r="TL858" s="12"/>
      <c r="TM858" s="12"/>
      <c r="TN858" s="12"/>
      <c r="TO858" s="12"/>
      <c r="TP858" s="12"/>
      <c r="TQ858" s="12"/>
      <c r="TR858" s="12"/>
      <c r="TS858" s="12"/>
      <c r="TT858" s="12"/>
      <c r="TU858" s="12"/>
      <c r="TV858" s="12"/>
      <c r="TW858" s="12"/>
      <c r="TX858" s="12"/>
      <c r="TY858" s="12"/>
      <c r="TZ858" s="12"/>
      <c r="UA858" s="12"/>
      <c r="UB858" s="12"/>
      <c r="UC858" s="12"/>
      <c r="UD858" s="12"/>
      <c r="UE858" s="12"/>
      <c r="UF858" s="12"/>
      <c r="UG858" s="12"/>
      <c r="UH858" s="12"/>
      <c r="UI858" s="12"/>
      <c r="UJ858" s="12"/>
      <c r="UK858" s="12"/>
      <c r="UL858" s="12"/>
      <c r="UM858" s="12"/>
      <c r="UN858" s="12"/>
      <c r="UO858" s="12"/>
      <c r="UP858" s="12"/>
      <c r="UQ858" s="12"/>
      <c r="UR858" s="12"/>
      <c r="US858" s="12"/>
      <c r="UT858" s="12"/>
      <c r="UU858" s="12"/>
      <c r="UV858" s="12"/>
      <c r="UW858" s="12"/>
      <c r="UX858" s="12"/>
      <c r="UY858" s="12"/>
      <c r="UZ858" s="12"/>
      <c r="VA858" s="12"/>
      <c r="VB858" s="12"/>
      <c r="VC858" s="12"/>
      <c r="VD858" s="12"/>
      <c r="VE858" s="12"/>
      <c r="VF858" s="12"/>
      <c r="VG858" s="12"/>
      <c r="VH858" s="12"/>
      <c r="VI858" s="12"/>
      <c r="VJ858" s="12"/>
      <c r="VK858" s="12"/>
      <c r="VL858" s="12"/>
      <c r="VM858" s="12"/>
      <c r="VN858" s="12"/>
      <c r="VO858" s="12"/>
      <c r="VP858" s="12"/>
      <c r="VQ858" s="12"/>
      <c r="VR858" s="12"/>
      <c r="VS858" s="12"/>
      <c r="VT858" s="12"/>
      <c r="VU858" s="12"/>
      <c r="VV858" s="12"/>
      <c r="VW858" s="12"/>
      <c r="VX858" s="12"/>
      <c r="VY858" s="12"/>
      <c r="VZ858" s="12"/>
      <c r="WA858" s="12"/>
      <c r="WB858" s="12"/>
      <c r="WC858" s="12"/>
      <c r="WD858" s="12"/>
      <c r="WE858" s="12"/>
      <c r="WF858" s="12"/>
      <c r="WG858" s="12"/>
      <c r="WH858" s="12"/>
      <c r="WI858" s="12"/>
      <c r="WJ858" s="12"/>
      <c r="WK858" s="12"/>
      <c r="WL858" s="12"/>
      <c r="WM858" s="12"/>
      <c r="WN858" s="12"/>
      <c r="WO858" s="12"/>
      <c r="WP858" s="12"/>
      <c r="WQ858" s="12"/>
      <c r="WR858" s="12"/>
      <c r="WS858" s="12"/>
      <c r="WT858" s="12"/>
      <c r="WU858" s="12"/>
      <c r="WV858" s="12"/>
      <c r="WW858" s="12"/>
      <c r="WX858" s="12"/>
      <c r="WY858" s="12"/>
      <c r="WZ858" s="12"/>
      <c r="XA858" s="12"/>
      <c r="XB858" s="12"/>
      <c r="XC858" s="12"/>
      <c r="XD858" s="12"/>
      <c r="XE858" s="12"/>
      <c r="XF858" s="12"/>
      <c r="XG858" s="12"/>
      <c r="XH858" s="12"/>
      <c r="XI858" s="12"/>
      <c r="XJ858" s="12"/>
      <c r="XK858" s="12"/>
      <c r="XL858" s="12"/>
      <c r="XM858" s="12"/>
      <c r="XN858" s="12"/>
      <c r="XO858" s="12"/>
      <c r="XP858" s="12"/>
      <c r="XQ858" s="12"/>
      <c r="XR858" s="12"/>
      <c r="XS858" s="12"/>
      <c r="XT858" s="12"/>
      <c r="XU858" s="12"/>
      <c r="XV858" s="12"/>
      <c r="XW858" s="12"/>
      <c r="XX858" s="12"/>
      <c r="XY858" s="12"/>
      <c r="XZ858" s="12"/>
      <c r="YA858" s="12"/>
      <c r="YB858" s="12"/>
      <c r="YC858" s="12"/>
      <c r="YD858" s="12"/>
      <c r="YE858" s="12"/>
      <c r="YF858" s="12"/>
      <c r="YG858" s="12"/>
      <c r="YH858" s="12"/>
      <c r="YI858" s="12"/>
      <c r="YJ858" s="12"/>
      <c r="YK858" s="12"/>
      <c r="YL858" s="12"/>
      <c r="YM858" s="12"/>
      <c r="YN858" s="12"/>
      <c r="YO858" s="12"/>
      <c r="YP858" s="12"/>
      <c r="YQ858" s="12"/>
      <c r="YR858" s="12"/>
      <c r="YS858" s="12"/>
      <c r="YT858" s="12"/>
      <c r="YU858" s="12"/>
      <c r="YV858" s="12"/>
      <c r="YW858" s="12"/>
      <c r="YX858" s="12"/>
      <c r="YY858" s="12"/>
      <c r="YZ858" s="12"/>
      <c r="ZA858" s="12"/>
      <c r="ZB858" s="12"/>
      <c r="ZC858" s="12"/>
      <c r="ZD858" s="12"/>
      <c r="ZE858" s="12"/>
      <c r="ZF858" s="12"/>
      <c r="ZG858" s="12"/>
      <c r="ZH858" s="12"/>
      <c r="ZI858" s="12"/>
      <c r="ZJ858" s="12"/>
      <c r="ZK858" s="12"/>
      <c r="ZL858" s="12"/>
      <c r="ZM858" s="12"/>
      <c r="ZN858" s="12"/>
      <c r="ZO858" s="12"/>
      <c r="ZP858" s="12"/>
      <c r="ZQ858" s="12"/>
      <c r="ZR858" s="12"/>
      <c r="ZS858" s="12"/>
      <c r="ZT858" s="12"/>
      <c r="ZU858" s="12"/>
      <c r="ZV858" s="12"/>
      <c r="ZW858" s="12"/>
      <c r="ZX858" s="12"/>
      <c r="ZY858" s="12"/>
      <c r="ZZ858" s="12"/>
      <c r="AAA858" s="12"/>
      <c r="AAB858" s="12"/>
      <c r="AAC858" s="12"/>
      <c r="AAD858" s="12"/>
      <c r="AAE858" s="12"/>
      <c r="AAF858" s="12"/>
      <c r="AAG858" s="12"/>
      <c r="AAH858" s="12"/>
      <c r="AAI858" s="12"/>
      <c r="AAJ858" s="12"/>
      <c r="AAK858" s="12"/>
      <c r="AAL858" s="12"/>
      <c r="AAM858" s="12"/>
      <c r="AAN858" s="12"/>
      <c r="AAO858" s="12"/>
      <c r="AAP858" s="12"/>
      <c r="AAQ858" s="12"/>
      <c r="AAR858" s="12"/>
      <c r="AAS858" s="12"/>
      <c r="AAT858" s="12"/>
      <c r="AAU858" s="12"/>
      <c r="AAV858" s="12"/>
      <c r="AAW858" s="12"/>
      <c r="AAX858" s="12"/>
      <c r="AAY858" s="12"/>
      <c r="AAZ858" s="12"/>
      <c r="ABA858" s="12"/>
      <c r="ABB858" s="12"/>
      <c r="ABC858" s="12"/>
      <c r="ABD858" s="12"/>
      <c r="ABE858" s="12"/>
      <c r="ABF858" s="12"/>
      <c r="ABG858" s="12"/>
      <c r="ABH858" s="12"/>
      <c r="ABI858" s="12"/>
      <c r="ABJ858" s="12"/>
      <c r="ABK858" s="12"/>
      <c r="ABL858" s="12"/>
      <c r="ABM858" s="12"/>
      <c r="ABN858" s="12"/>
      <c r="ABO858" s="12"/>
      <c r="ABP858" s="12"/>
      <c r="ABQ858" s="12"/>
      <c r="ABR858" s="12"/>
      <c r="ABS858" s="12"/>
      <c r="ABT858" s="12"/>
      <c r="ABU858" s="12"/>
      <c r="ABV858" s="12"/>
      <c r="ABW858" s="12"/>
      <c r="ABX858" s="12"/>
      <c r="ABY858" s="12"/>
      <c r="ABZ858" s="12"/>
      <c r="ACA858" s="12"/>
      <c r="ACB858" s="12"/>
      <c r="ACC858" s="12"/>
      <c r="ACD858" s="12"/>
      <c r="ACE858" s="12"/>
      <c r="ACF858" s="12"/>
      <c r="ACG858" s="12"/>
      <c r="ACH858" s="12"/>
      <c r="ACI858" s="12"/>
      <c r="ACJ858" s="12"/>
      <c r="ACK858" s="12"/>
      <c r="ACL858" s="12"/>
      <c r="ACM858" s="12"/>
      <c r="ACN858" s="12"/>
      <c r="ACO858" s="12"/>
      <c r="ACP858" s="12"/>
      <c r="ACQ858" s="12"/>
      <c r="ACR858" s="12"/>
      <c r="ACS858" s="12"/>
      <c r="ACT858" s="12"/>
      <c r="ACU858" s="12"/>
      <c r="ACV858" s="12"/>
      <c r="ACW858" s="12"/>
      <c r="ACX858" s="12"/>
      <c r="ACY858" s="12"/>
      <c r="ACZ858" s="12"/>
      <c r="ADA858" s="12"/>
      <c r="ADB858" s="12"/>
      <c r="ADC858" s="12"/>
      <c r="ADD858" s="12"/>
      <c r="ADE858" s="12"/>
      <c r="ADF858" s="12"/>
      <c r="ADG858" s="12"/>
      <c r="ADH858" s="12"/>
      <c r="ADI858" s="12"/>
      <c r="ADJ858" s="12"/>
      <c r="ADK858" s="12"/>
      <c r="ADL858" s="12"/>
      <c r="ADM858" s="12"/>
      <c r="ADN858" s="12"/>
      <c r="ADO858" s="12"/>
      <c r="ADP858" s="12"/>
      <c r="ADQ858" s="12"/>
      <c r="ADR858" s="12"/>
      <c r="ADS858" s="12"/>
      <c r="ADT858" s="12"/>
      <c r="ADU858" s="12"/>
      <c r="ADV858" s="12"/>
      <c r="ADW858" s="12"/>
      <c r="ADX858" s="12"/>
      <c r="ADY858" s="12"/>
      <c r="ADZ858" s="12"/>
    </row>
    <row r="859" spans="1:806" x14ac:dyDescent="0.25">
      <c r="A859" s="14" t="s">
        <v>702</v>
      </c>
      <c r="B859" s="19">
        <v>44065</v>
      </c>
      <c r="C859" s="8" t="str">
        <f>HYPERLINK("https://www.youtube.com/watch?v=ZM2Pel-fgIo","Custom rivet press machine! - Wooden Boat Fastenings (EP79)")</f>
        <v>Custom rivet press machine! - Wooden Boat Fastenings (EP79)</v>
      </c>
      <c r="D859" s="4" t="s">
        <v>704</v>
      </c>
    </row>
    <row r="860" spans="1:806" x14ac:dyDescent="0.25">
      <c r="D860" s="4" t="s">
        <v>703</v>
      </c>
    </row>
    <row r="861" spans="1:806" x14ac:dyDescent="0.25">
      <c r="D861" s="4" t="s">
        <v>925</v>
      </c>
    </row>
    <row r="862" spans="1:806" x14ac:dyDescent="0.25">
      <c r="D862" s="4" t="s">
        <v>705</v>
      </c>
    </row>
    <row r="863" spans="1:806" x14ac:dyDescent="0.25">
      <c r="D863" s="4" t="s">
        <v>706</v>
      </c>
    </row>
    <row r="864" spans="1:806" x14ac:dyDescent="0.25">
      <c r="D864" s="4" t="s">
        <v>707</v>
      </c>
    </row>
    <row r="865" spans="1:806" x14ac:dyDescent="0.25">
      <c r="D865" s="4" t="s">
        <v>708</v>
      </c>
    </row>
    <row r="866" spans="1:806" x14ac:dyDescent="0.25">
      <c r="D866" s="4" t="s">
        <v>926</v>
      </c>
    </row>
    <row r="867" spans="1:806" x14ac:dyDescent="0.25">
      <c r="D867" s="4" t="s">
        <v>927</v>
      </c>
    </row>
    <row r="868" spans="1:806" x14ac:dyDescent="0.25">
      <c r="D868" s="4" t="s">
        <v>709</v>
      </c>
    </row>
    <row r="869" spans="1:806" x14ac:dyDescent="0.25">
      <c r="D869" s="4" t="s">
        <v>710</v>
      </c>
    </row>
    <row r="870" spans="1:806" x14ac:dyDescent="0.25">
      <c r="D870" s="4" t="s">
        <v>711</v>
      </c>
    </row>
    <row r="871" spans="1:806" x14ac:dyDescent="0.25">
      <c r="D871" s="4" t="s">
        <v>712</v>
      </c>
    </row>
    <row r="872" spans="1:806" x14ac:dyDescent="0.25">
      <c r="D872" s="4" t="s">
        <v>713</v>
      </c>
    </row>
    <row r="873" spans="1:806" x14ac:dyDescent="0.25">
      <c r="D873" s="4" t="s">
        <v>714</v>
      </c>
    </row>
    <row r="874" spans="1:806" x14ac:dyDescent="0.25">
      <c r="D874" s="4" t="s">
        <v>715</v>
      </c>
    </row>
    <row r="875" spans="1:806" x14ac:dyDescent="0.25">
      <c r="D875" s="4" t="s">
        <v>716</v>
      </c>
    </row>
    <row r="876" spans="1:806" x14ac:dyDescent="0.25">
      <c r="D876" s="4" t="s">
        <v>717</v>
      </c>
    </row>
    <row r="877" spans="1:806" s="1" customFormat="1" x14ac:dyDescent="0.25">
      <c r="A877" s="7"/>
      <c r="B877" s="20"/>
      <c r="C877" s="5"/>
      <c r="D877" s="5" t="s">
        <v>718</v>
      </c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  <c r="CI877" s="12"/>
      <c r="CJ877" s="12"/>
      <c r="CK877" s="12"/>
      <c r="CL877" s="12"/>
      <c r="CM877" s="12"/>
      <c r="CN877" s="12"/>
      <c r="CO877" s="12"/>
      <c r="CP877" s="12"/>
      <c r="CQ877" s="12"/>
      <c r="CR877" s="12"/>
      <c r="CS877" s="12"/>
      <c r="CT877" s="12"/>
      <c r="CU877" s="12"/>
      <c r="CV877" s="12"/>
      <c r="CW877" s="12"/>
      <c r="CX877" s="12"/>
      <c r="CY877" s="12"/>
      <c r="CZ877" s="12"/>
      <c r="DA877" s="12"/>
      <c r="DB877" s="12"/>
      <c r="DC877" s="12"/>
      <c r="DD877" s="12"/>
      <c r="DE877" s="12"/>
      <c r="DF877" s="12"/>
      <c r="DG877" s="12"/>
      <c r="DH877" s="12"/>
      <c r="DI877" s="12"/>
      <c r="DJ877" s="12"/>
      <c r="DK877" s="12"/>
      <c r="DL877" s="12"/>
      <c r="DM877" s="12"/>
      <c r="DN877" s="12"/>
      <c r="DO877" s="12"/>
      <c r="DP877" s="12"/>
      <c r="DQ877" s="12"/>
      <c r="DR877" s="12"/>
      <c r="DS877" s="12"/>
      <c r="DT877" s="12"/>
      <c r="DU877" s="12"/>
      <c r="DV877" s="12"/>
      <c r="DW877" s="12"/>
      <c r="DX877" s="12"/>
      <c r="DY877" s="12"/>
      <c r="DZ877" s="12"/>
      <c r="EA877" s="12"/>
      <c r="EB877" s="12"/>
      <c r="EC877" s="12"/>
      <c r="ED877" s="12"/>
      <c r="EE877" s="12"/>
      <c r="EF877" s="12"/>
      <c r="EG877" s="12"/>
      <c r="EH877" s="12"/>
      <c r="EI877" s="12"/>
      <c r="EJ877" s="12"/>
      <c r="EK877" s="12"/>
      <c r="EL877" s="12"/>
      <c r="EM877" s="12"/>
      <c r="EN877" s="12"/>
      <c r="EO877" s="12"/>
      <c r="EP877" s="12"/>
      <c r="EQ877" s="12"/>
      <c r="ER877" s="12"/>
      <c r="ES877" s="12"/>
      <c r="ET877" s="12"/>
      <c r="EU877" s="12"/>
      <c r="EV877" s="12"/>
      <c r="EW877" s="12"/>
      <c r="EX877" s="12"/>
      <c r="EY877" s="12"/>
      <c r="EZ877" s="12"/>
      <c r="FA877" s="12"/>
      <c r="FB877" s="12"/>
      <c r="FC877" s="12"/>
      <c r="FD877" s="12"/>
      <c r="FE877" s="12"/>
      <c r="FF877" s="12"/>
      <c r="FG877" s="12"/>
      <c r="FH877" s="12"/>
      <c r="FI877" s="12"/>
      <c r="FJ877" s="12"/>
      <c r="FK877" s="12"/>
      <c r="FL877" s="12"/>
      <c r="FM877" s="12"/>
      <c r="FN877" s="12"/>
      <c r="FO877" s="12"/>
      <c r="FP877" s="12"/>
      <c r="FQ877" s="12"/>
      <c r="FR877" s="12"/>
      <c r="FS877" s="12"/>
      <c r="FT877" s="12"/>
      <c r="FU877" s="12"/>
      <c r="FV877" s="12"/>
      <c r="FW877" s="12"/>
      <c r="FX877" s="12"/>
      <c r="FY877" s="12"/>
      <c r="FZ877" s="12"/>
      <c r="GA877" s="12"/>
      <c r="GB877" s="12"/>
      <c r="GC877" s="12"/>
      <c r="GD877" s="12"/>
      <c r="GE877" s="12"/>
      <c r="GF877" s="12"/>
      <c r="GG877" s="12"/>
      <c r="GH877" s="12"/>
      <c r="GI877" s="12"/>
      <c r="GJ877" s="12"/>
      <c r="GK877" s="12"/>
      <c r="GL877" s="12"/>
      <c r="GM877" s="12"/>
      <c r="GN877" s="12"/>
      <c r="GO877" s="12"/>
      <c r="GP877" s="12"/>
      <c r="GQ877" s="12"/>
      <c r="GR877" s="12"/>
      <c r="GS877" s="12"/>
      <c r="GT877" s="12"/>
      <c r="GU877" s="12"/>
      <c r="GV877" s="12"/>
      <c r="GW877" s="12"/>
      <c r="GX877" s="12"/>
      <c r="GY877" s="12"/>
      <c r="GZ877" s="12"/>
      <c r="HA877" s="12"/>
      <c r="HB877" s="12"/>
      <c r="HC877" s="12"/>
      <c r="HD877" s="12"/>
      <c r="HE877" s="12"/>
      <c r="HF877" s="12"/>
      <c r="HG877" s="12"/>
      <c r="HH877" s="12"/>
      <c r="HI877" s="12"/>
      <c r="HJ877" s="12"/>
      <c r="HK877" s="12"/>
      <c r="HL877" s="12"/>
      <c r="HM877" s="12"/>
      <c r="HN877" s="12"/>
      <c r="HO877" s="12"/>
      <c r="HP877" s="12"/>
      <c r="HQ877" s="12"/>
      <c r="HR877" s="12"/>
      <c r="HS877" s="12"/>
      <c r="HT877" s="12"/>
      <c r="HU877" s="12"/>
      <c r="HV877" s="12"/>
      <c r="HW877" s="12"/>
      <c r="HX877" s="12"/>
      <c r="HY877" s="12"/>
      <c r="HZ877" s="12"/>
      <c r="IA877" s="12"/>
      <c r="IB877" s="12"/>
      <c r="IC877" s="12"/>
      <c r="ID877" s="12"/>
      <c r="IE877" s="12"/>
      <c r="IF877" s="12"/>
      <c r="IG877" s="12"/>
      <c r="IH877" s="12"/>
      <c r="II877" s="12"/>
      <c r="IJ877" s="12"/>
      <c r="IK877" s="12"/>
      <c r="IL877" s="12"/>
      <c r="IM877" s="12"/>
      <c r="IN877" s="12"/>
      <c r="IO877" s="12"/>
      <c r="IP877" s="12"/>
      <c r="IQ877" s="12"/>
      <c r="IR877" s="12"/>
      <c r="IS877" s="12"/>
      <c r="IT877" s="12"/>
      <c r="IU877" s="12"/>
      <c r="IV877" s="12"/>
      <c r="IW877" s="12"/>
      <c r="IX877" s="12"/>
      <c r="IY877" s="12"/>
      <c r="IZ877" s="12"/>
      <c r="JA877" s="12"/>
      <c r="JB877" s="12"/>
      <c r="JC877" s="12"/>
      <c r="JD877" s="12"/>
      <c r="JE877" s="12"/>
      <c r="JF877" s="12"/>
      <c r="JG877" s="12"/>
      <c r="JH877" s="12"/>
      <c r="JI877" s="12"/>
      <c r="JJ877" s="12"/>
      <c r="JK877" s="12"/>
      <c r="JL877" s="12"/>
      <c r="JM877" s="12"/>
      <c r="JN877" s="12"/>
      <c r="JO877" s="12"/>
      <c r="JP877" s="12"/>
      <c r="JQ877" s="12"/>
      <c r="JR877" s="12"/>
      <c r="JS877" s="12"/>
      <c r="JT877" s="12"/>
      <c r="JU877" s="12"/>
      <c r="JV877" s="12"/>
      <c r="JW877" s="12"/>
      <c r="JX877" s="12"/>
      <c r="JY877" s="12"/>
      <c r="JZ877" s="12"/>
      <c r="KA877" s="12"/>
      <c r="KB877" s="12"/>
      <c r="KC877" s="12"/>
      <c r="KD877" s="12"/>
      <c r="KE877" s="12"/>
      <c r="KF877" s="12"/>
      <c r="KG877" s="12"/>
      <c r="KH877" s="12"/>
      <c r="KI877" s="12"/>
      <c r="KJ877" s="12"/>
      <c r="KK877" s="12"/>
      <c r="KL877" s="12"/>
      <c r="KM877" s="12"/>
      <c r="KN877" s="12"/>
      <c r="KO877" s="12"/>
      <c r="KP877" s="12"/>
      <c r="KQ877" s="12"/>
      <c r="KR877" s="12"/>
      <c r="KS877" s="12"/>
      <c r="KT877" s="12"/>
      <c r="KU877" s="12"/>
      <c r="KV877" s="12"/>
      <c r="KW877" s="12"/>
      <c r="KX877" s="12"/>
      <c r="KY877" s="12"/>
      <c r="KZ877" s="12"/>
      <c r="LA877" s="12"/>
      <c r="LB877" s="12"/>
      <c r="LC877" s="12"/>
      <c r="LD877" s="12"/>
      <c r="LE877" s="12"/>
      <c r="LF877" s="12"/>
      <c r="LG877" s="12"/>
      <c r="LH877" s="12"/>
      <c r="LI877" s="12"/>
      <c r="LJ877" s="12"/>
      <c r="LK877" s="12"/>
      <c r="LL877" s="12"/>
      <c r="LM877" s="12"/>
      <c r="LN877" s="12"/>
      <c r="LO877" s="12"/>
      <c r="LP877" s="12"/>
      <c r="LQ877" s="12"/>
      <c r="LR877" s="12"/>
      <c r="LS877" s="12"/>
      <c r="LT877" s="12"/>
      <c r="LU877" s="12"/>
      <c r="LV877" s="12"/>
      <c r="LW877" s="12"/>
      <c r="LX877" s="12"/>
      <c r="LY877" s="12"/>
      <c r="LZ877" s="12"/>
      <c r="MA877" s="12"/>
      <c r="MB877" s="12"/>
      <c r="MC877" s="12"/>
      <c r="MD877" s="12"/>
      <c r="ME877" s="12"/>
      <c r="MF877" s="12"/>
      <c r="MG877" s="12"/>
      <c r="MH877" s="12"/>
      <c r="MI877" s="12"/>
      <c r="MJ877" s="12"/>
      <c r="MK877" s="12"/>
      <c r="ML877" s="12"/>
      <c r="MM877" s="12"/>
      <c r="MN877" s="12"/>
      <c r="MO877" s="12"/>
      <c r="MP877" s="12"/>
      <c r="MQ877" s="12"/>
      <c r="MR877" s="12"/>
      <c r="MS877" s="12"/>
      <c r="MT877" s="12"/>
      <c r="MU877" s="12"/>
      <c r="MV877" s="12"/>
      <c r="MW877" s="12"/>
      <c r="MX877" s="12"/>
      <c r="MY877" s="12"/>
      <c r="MZ877" s="12"/>
      <c r="NA877" s="12"/>
      <c r="NB877" s="12"/>
      <c r="NC877" s="12"/>
      <c r="ND877" s="12"/>
      <c r="NE877" s="12"/>
      <c r="NF877" s="12"/>
      <c r="NG877" s="12"/>
      <c r="NH877" s="12"/>
      <c r="NI877" s="12"/>
      <c r="NJ877" s="12"/>
      <c r="NK877" s="12"/>
      <c r="NL877" s="12"/>
      <c r="NM877" s="12"/>
      <c r="NN877" s="12"/>
      <c r="NO877" s="12"/>
      <c r="NP877" s="12"/>
      <c r="NQ877" s="12"/>
      <c r="NR877" s="12"/>
      <c r="NS877" s="12"/>
      <c r="NT877" s="12"/>
      <c r="NU877" s="12"/>
      <c r="NV877" s="12"/>
      <c r="NW877" s="12"/>
      <c r="NX877" s="12"/>
      <c r="NY877" s="12"/>
      <c r="NZ877" s="12"/>
      <c r="OA877" s="12"/>
      <c r="OB877" s="12"/>
      <c r="OC877" s="12"/>
      <c r="OD877" s="12"/>
      <c r="OE877" s="12"/>
      <c r="OF877" s="12"/>
      <c r="OG877" s="12"/>
      <c r="OH877" s="12"/>
      <c r="OI877" s="12"/>
      <c r="OJ877" s="12"/>
      <c r="OK877" s="12"/>
      <c r="OL877" s="12"/>
      <c r="OM877" s="12"/>
      <c r="ON877" s="12"/>
      <c r="OO877" s="12"/>
      <c r="OP877" s="12"/>
      <c r="OQ877" s="12"/>
      <c r="OR877" s="12"/>
      <c r="OS877" s="12"/>
      <c r="OT877" s="12"/>
      <c r="OU877" s="12"/>
      <c r="OV877" s="12"/>
      <c r="OW877" s="12"/>
      <c r="OX877" s="12"/>
      <c r="OY877" s="12"/>
      <c r="OZ877" s="12"/>
      <c r="PA877" s="12"/>
      <c r="PB877" s="12"/>
      <c r="PC877" s="12"/>
      <c r="PD877" s="12"/>
      <c r="PE877" s="12"/>
      <c r="PF877" s="12"/>
      <c r="PG877" s="12"/>
      <c r="PH877" s="12"/>
      <c r="PI877" s="12"/>
      <c r="PJ877" s="12"/>
      <c r="PK877" s="12"/>
      <c r="PL877" s="12"/>
      <c r="PM877" s="12"/>
      <c r="PN877" s="12"/>
      <c r="PO877" s="12"/>
      <c r="PP877" s="12"/>
      <c r="PQ877" s="12"/>
      <c r="PR877" s="12"/>
      <c r="PS877" s="12"/>
      <c r="PT877" s="12"/>
      <c r="PU877" s="12"/>
      <c r="PV877" s="12"/>
      <c r="PW877" s="12"/>
      <c r="PX877" s="12"/>
      <c r="PY877" s="12"/>
      <c r="PZ877" s="12"/>
      <c r="QA877" s="12"/>
      <c r="QB877" s="12"/>
      <c r="QC877" s="12"/>
      <c r="QD877" s="12"/>
      <c r="QE877" s="12"/>
      <c r="QF877" s="12"/>
      <c r="QG877" s="12"/>
      <c r="QH877" s="12"/>
      <c r="QI877" s="12"/>
      <c r="QJ877" s="12"/>
      <c r="QK877" s="12"/>
      <c r="QL877" s="12"/>
      <c r="QM877" s="12"/>
      <c r="QN877" s="12"/>
      <c r="QO877" s="12"/>
      <c r="QP877" s="12"/>
      <c r="QQ877" s="12"/>
      <c r="QR877" s="12"/>
      <c r="QS877" s="12"/>
      <c r="QT877" s="12"/>
      <c r="QU877" s="12"/>
      <c r="QV877" s="12"/>
      <c r="QW877" s="12"/>
      <c r="QX877" s="12"/>
      <c r="QY877" s="12"/>
      <c r="QZ877" s="12"/>
      <c r="RA877" s="12"/>
      <c r="RB877" s="12"/>
      <c r="RC877" s="12"/>
      <c r="RD877" s="12"/>
      <c r="RE877" s="12"/>
      <c r="RF877" s="12"/>
      <c r="RG877" s="12"/>
      <c r="RH877" s="12"/>
      <c r="RI877" s="12"/>
      <c r="RJ877" s="12"/>
      <c r="RK877" s="12"/>
      <c r="RL877" s="12"/>
      <c r="RM877" s="12"/>
      <c r="RN877" s="12"/>
      <c r="RO877" s="12"/>
      <c r="RP877" s="12"/>
      <c r="RQ877" s="12"/>
      <c r="RR877" s="12"/>
      <c r="RS877" s="12"/>
      <c r="RT877" s="12"/>
      <c r="RU877" s="12"/>
      <c r="RV877" s="12"/>
      <c r="RW877" s="12"/>
      <c r="RX877" s="12"/>
      <c r="RY877" s="12"/>
      <c r="RZ877" s="12"/>
      <c r="SA877" s="12"/>
      <c r="SB877" s="12"/>
      <c r="SC877" s="12"/>
      <c r="SD877" s="12"/>
      <c r="SE877" s="12"/>
      <c r="SF877" s="12"/>
      <c r="SG877" s="12"/>
      <c r="SH877" s="12"/>
      <c r="SI877" s="12"/>
      <c r="SJ877" s="12"/>
      <c r="SK877" s="12"/>
      <c r="SL877" s="12"/>
      <c r="SM877" s="12"/>
      <c r="SN877" s="12"/>
      <c r="SO877" s="12"/>
      <c r="SP877" s="12"/>
      <c r="SQ877" s="12"/>
      <c r="SR877" s="12"/>
      <c r="SS877" s="12"/>
      <c r="ST877" s="12"/>
      <c r="SU877" s="12"/>
      <c r="SV877" s="12"/>
      <c r="SW877" s="12"/>
      <c r="SX877" s="12"/>
      <c r="SY877" s="12"/>
      <c r="SZ877" s="12"/>
      <c r="TA877" s="12"/>
      <c r="TB877" s="12"/>
      <c r="TC877" s="12"/>
      <c r="TD877" s="12"/>
      <c r="TE877" s="12"/>
      <c r="TF877" s="12"/>
      <c r="TG877" s="12"/>
      <c r="TH877" s="12"/>
      <c r="TI877" s="12"/>
      <c r="TJ877" s="12"/>
      <c r="TK877" s="12"/>
      <c r="TL877" s="12"/>
      <c r="TM877" s="12"/>
      <c r="TN877" s="12"/>
      <c r="TO877" s="12"/>
      <c r="TP877" s="12"/>
      <c r="TQ877" s="12"/>
      <c r="TR877" s="12"/>
      <c r="TS877" s="12"/>
      <c r="TT877" s="12"/>
      <c r="TU877" s="12"/>
      <c r="TV877" s="12"/>
      <c r="TW877" s="12"/>
      <c r="TX877" s="12"/>
      <c r="TY877" s="12"/>
      <c r="TZ877" s="12"/>
      <c r="UA877" s="12"/>
      <c r="UB877" s="12"/>
      <c r="UC877" s="12"/>
      <c r="UD877" s="12"/>
      <c r="UE877" s="12"/>
      <c r="UF877" s="12"/>
      <c r="UG877" s="12"/>
      <c r="UH877" s="12"/>
      <c r="UI877" s="12"/>
      <c r="UJ877" s="12"/>
      <c r="UK877" s="12"/>
      <c r="UL877" s="12"/>
      <c r="UM877" s="12"/>
      <c r="UN877" s="12"/>
      <c r="UO877" s="12"/>
      <c r="UP877" s="12"/>
      <c r="UQ877" s="12"/>
      <c r="UR877" s="12"/>
      <c r="US877" s="12"/>
      <c r="UT877" s="12"/>
      <c r="UU877" s="12"/>
      <c r="UV877" s="12"/>
      <c r="UW877" s="12"/>
      <c r="UX877" s="12"/>
      <c r="UY877" s="12"/>
      <c r="UZ877" s="12"/>
      <c r="VA877" s="12"/>
      <c r="VB877" s="12"/>
      <c r="VC877" s="12"/>
      <c r="VD877" s="12"/>
      <c r="VE877" s="12"/>
      <c r="VF877" s="12"/>
      <c r="VG877" s="12"/>
      <c r="VH877" s="12"/>
      <c r="VI877" s="12"/>
      <c r="VJ877" s="12"/>
      <c r="VK877" s="12"/>
      <c r="VL877" s="12"/>
      <c r="VM877" s="12"/>
      <c r="VN877" s="12"/>
      <c r="VO877" s="12"/>
      <c r="VP877" s="12"/>
      <c r="VQ877" s="12"/>
      <c r="VR877" s="12"/>
      <c r="VS877" s="12"/>
      <c r="VT877" s="12"/>
      <c r="VU877" s="12"/>
      <c r="VV877" s="12"/>
      <c r="VW877" s="12"/>
      <c r="VX877" s="12"/>
      <c r="VY877" s="12"/>
      <c r="VZ877" s="12"/>
      <c r="WA877" s="12"/>
      <c r="WB877" s="12"/>
      <c r="WC877" s="12"/>
      <c r="WD877" s="12"/>
      <c r="WE877" s="12"/>
      <c r="WF877" s="12"/>
      <c r="WG877" s="12"/>
      <c r="WH877" s="12"/>
      <c r="WI877" s="12"/>
      <c r="WJ877" s="12"/>
      <c r="WK877" s="12"/>
      <c r="WL877" s="12"/>
      <c r="WM877" s="12"/>
      <c r="WN877" s="12"/>
      <c r="WO877" s="12"/>
      <c r="WP877" s="12"/>
      <c r="WQ877" s="12"/>
      <c r="WR877" s="12"/>
      <c r="WS877" s="12"/>
      <c r="WT877" s="12"/>
      <c r="WU877" s="12"/>
      <c r="WV877" s="12"/>
      <c r="WW877" s="12"/>
      <c r="WX877" s="12"/>
      <c r="WY877" s="12"/>
      <c r="WZ877" s="12"/>
      <c r="XA877" s="12"/>
      <c r="XB877" s="12"/>
      <c r="XC877" s="12"/>
      <c r="XD877" s="12"/>
      <c r="XE877" s="12"/>
      <c r="XF877" s="12"/>
      <c r="XG877" s="12"/>
      <c r="XH877" s="12"/>
      <c r="XI877" s="12"/>
      <c r="XJ877" s="12"/>
      <c r="XK877" s="12"/>
      <c r="XL877" s="12"/>
      <c r="XM877" s="12"/>
      <c r="XN877" s="12"/>
      <c r="XO877" s="12"/>
      <c r="XP877" s="12"/>
      <c r="XQ877" s="12"/>
      <c r="XR877" s="12"/>
      <c r="XS877" s="12"/>
      <c r="XT877" s="12"/>
      <c r="XU877" s="12"/>
      <c r="XV877" s="12"/>
      <c r="XW877" s="12"/>
      <c r="XX877" s="12"/>
      <c r="XY877" s="12"/>
      <c r="XZ877" s="12"/>
      <c r="YA877" s="12"/>
      <c r="YB877" s="12"/>
      <c r="YC877" s="12"/>
      <c r="YD877" s="12"/>
      <c r="YE877" s="12"/>
      <c r="YF877" s="12"/>
      <c r="YG877" s="12"/>
      <c r="YH877" s="12"/>
      <c r="YI877" s="12"/>
      <c r="YJ877" s="12"/>
      <c r="YK877" s="12"/>
      <c r="YL877" s="12"/>
      <c r="YM877" s="12"/>
      <c r="YN877" s="12"/>
      <c r="YO877" s="12"/>
      <c r="YP877" s="12"/>
      <c r="YQ877" s="12"/>
      <c r="YR877" s="12"/>
      <c r="YS877" s="12"/>
      <c r="YT877" s="12"/>
      <c r="YU877" s="12"/>
      <c r="YV877" s="12"/>
      <c r="YW877" s="12"/>
      <c r="YX877" s="12"/>
      <c r="YY877" s="12"/>
      <c r="YZ877" s="12"/>
      <c r="ZA877" s="12"/>
      <c r="ZB877" s="12"/>
      <c r="ZC877" s="12"/>
      <c r="ZD877" s="12"/>
      <c r="ZE877" s="12"/>
      <c r="ZF877" s="12"/>
      <c r="ZG877" s="12"/>
      <c r="ZH877" s="12"/>
      <c r="ZI877" s="12"/>
      <c r="ZJ877" s="12"/>
      <c r="ZK877" s="12"/>
      <c r="ZL877" s="12"/>
      <c r="ZM877" s="12"/>
      <c r="ZN877" s="12"/>
      <c r="ZO877" s="12"/>
      <c r="ZP877" s="12"/>
      <c r="ZQ877" s="12"/>
      <c r="ZR877" s="12"/>
      <c r="ZS877" s="12"/>
      <c r="ZT877" s="12"/>
      <c r="ZU877" s="12"/>
      <c r="ZV877" s="12"/>
      <c r="ZW877" s="12"/>
      <c r="ZX877" s="12"/>
      <c r="ZY877" s="12"/>
      <c r="ZZ877" s="12"/>
      <c r="AAA877" s="12"/>
      <c r="AAB877" s="12"/>
      <c r="AAC877" s="12"/>
      <c r="AAD877" s="12"/>
      <c r="AAE877" s="12"/>
      <c r="AAF877" s="12"/>
      <c r="AAG877" s="12"/>
      <c r="AAH877" s="12"/>
      <c r="AAI877" s="12"/>
      <c r="AAJ877" s="12"/>
      <c r="AAK877" s="12"/>
      <c r="AAL877" s="12"/>
      <c r="AAM877" s="12"/>
      <c r="AAN877" s="12"/>
      <c r="AAO877" s="12"/>
      <c r="AAP877" s="12"/>
      <c r="AAQ877" s="12"/>
      <c r="AAR877" s="12"/>
      <c r="AAS877" s="12"/>
      <c r="AAT877" s="12"/>
      <c r="AAU877" s="12"/>
      <c r="AAV877" s="12"/>
      <c r="AAW877" s="12"/>
      <c r="AAX877" s="12"/>
      <c r="AAY877" s="12"/>
      <c r="AAZ877" s="12"/>
      <c r="ABA877" s="12"/>
      <c r="ABB877" s="12"/>
      <c r="ABC877" s="12"/>
      <c r="ABD877" s="12"/>
      <c r="ABE877" s="12"/>
      <c r="ABF877" s="12"/>
      <c r="ABG877" s="12"/>
      <c r="ABH877" s="12"/>
      <c r="ABI877" s="12"/>
      <c r="ABJ877" s="12"/>
      <c r="ABK877" s="12"/>
      <c r="ABL877" s="12"/>
      <c r="ABM877" s="12"/>
      <c r="ABN877" s="12"/>
      <c r="ABO877" s="12"/>
      <c r="ABP877" s="12"/>
      <c r="ABQ877" s="12"/>
      <c r="ABR877" s="12"/>
      <c r="ABS877" s="12"/>
      <c r="ABT877" s="12"/>
      <c r="ABU877" s="12"/>
      <c r="ABV877" s="12"/>
      <c r="ABW877" s="12"/>
      <c r="ABX877" s="12"/>
      <c r="ABY877" s="12"/>
      <c r="ABZ877" s="12"/>
      <c r="ACA877" s="12"/>
      <c r="ACB877" s="12"/>
      <c r="ACC877" s="12"/>
      <c r="ACD877" s="12"/>
      <c r="ACE877" s="12"/>
      <c r="ACF877" s="12"/>
      <c r="ACG877" s="12"/>
      <c r="ACH877" s="12"/>
      <c r="ACI877" s="12"/>
      <c r="ACJ877" s="12"/>
      <c r="ACK877" s="12"/>
      <c r="ACL877" s="12"/>
      <c r="ACM877" s="12"/>
      <c r="ACN877" s="12"/>
      <c r="ACO877" s="12"/>
      <c r="ACP877" s="12"/>
      <c r="ACQ877" s="12"/>
      <c r="ACR877" s="12"/>
      <c r="ACS877" s="12"/>
      <c r="ACT877" s="12"/>
      <c r="ACU877" s="12"/>
      <c r="ACV877" s="12"/>
      <c r="ACW877" s="12"/>
      <c r="ACX877" s="12"/>
      <c r="ACY877" s="12"/>
      <c r="ACZ877" s="12"/>
      <c r="ADA877" s="12"/>
      <c r="ADB877" s="12"/>
      <c r="ADC877" s="12"/>
      <c r="ADD877" s="12"/>
      <c r="ADE877" s="12"/>
      <c r="ADF877" s="12"/>
      <c r="ADG877" s="12"/>
      <c r="ADH877" s="12"/>
      <c r="ADI877" s="12"/>
      <c r="ADJ877" s="12"/>
      <c r="ADK877" s="12"/>
      <c r="ADL877" s="12"/>
      <c r="ADM877" s="12"/>
      <c r="ADN877" s="12"/>
      <c r="ADO877" s="12"/>
      <c r="ADP877" s="12"/>
      <c r="ADQ877" s="12"/>
      <c r="ADR877" s="12"/>
      <c r="ADS877" s="12"/>
      <c r="ADT877" s="12"/>
      <c r="ADU877" s="12"/>
      <c r="ADV877" s="12"/>
      <c r="ADW877" s="12"/>
      <c r="ADX877" s="12"/>
      <c r="ADY877" s="12"/>
      <c r="ADZ877" s="12"/>
    </row>
    <row r="878" spans="1:806" x14ac:dyDescent="0.25">
      <c r="A878" s="14" t="s">
        <v>719</v>
      </c>
      <c r="B878" s="19">
        <v>44079</v>
      </c>
      <c r="C878" s="8" t="str">
        <f>HYPERLINK("https://www.youtube.com/watch?v=ZW4iVME7ACI","Cutting for Propeller / Boring for Prop-Tube ( Wooden Boat Rebuild / EP80)")</f>
        <v>Cutting for Propeller / Boring for Prop-Tube ( Wooden Boat Rebuild / EP80)</v>
      </c>
      <c r="D878" s="4" t="s">
        <v>928</v>
      </c>
    </row>
    <row r="879" spans="1:806" x14ac:dyDescent="0.25">
      <c r="D879" s="4" t="s">
        <v>720</v>
      </c>
    </row>
    <row r="880" spans="1:806" x14ac:dyDescent="0.25">
      <c r="D880" s="4" t="s">
        <v>929</v>
      </c>
    </row>
    <row r="881" spans="4:4" x14ac:dyDescent="0.25">
      <c r="D881" s="4" t="s">
        <v>930</v>
      </c>
    </row>
    <row r="882" spans="4:4" x14ac:dyDescent="0.25">
      <c r="D882" s="4" t="s">
        <v>721</v>
      </c>
    </row>
    <row r="883" spans="4:4" x14ac:dyDescent="0.25">
      <c r="D883" s="4" t="s">
        <v>722</v>
      </c>
    </row>
    <row r="884" spans="4:4" x14ac:dyDescent="0.25">
      <c r="D884" s="4" t="s">
        <v>723</v>
      </c>
    </row>
    <row r="885" spans="4:4" x14ac:dyDescent="0.25">
      <c r="D885" s="4" t="s">
        <v>724</v>
      </c>
    </row>
    <row r="886" spans="4:4" x14ac:dyDescent="0.25">
      <c r="D886" s="4" t="s">
        <v>725</v>
      </c>
    </row>
    <row r="887" spans="4:4" x14ac:dyDescent="0.25">
      <c r="D887" s="4" t="s">
        <v>726</v>
      </c>
    </row>
    <row r="888" spans="4:4" x14ac:dyDescent="0.25">
      <c r="D888" s="4" t="s">
        <v>727</v>
      </c>
    </row>
    <row r="889" spans="4:4" x14ac:dyDescent="0.25">
      <c r="D889" s="4" t="s">
        <v>728</v>
      </c>
    </row>
    <row r="890" spans="4:4" x14ac:dyDescent="0.25">
      <c r="D890" s="4" t="s">
        <v>729</v>
      </c>
    </row>
    <row r="891" spans="4:4" x14ac:dyDescent="0.25">
      <c r="D891" s="4" t="s">
        <v>931</v>
      </c>
    </row>
    <row r="892" spans="4:4" x14ac:dyDescent="0.25">
      <c r="D892" s="4" t="s">
        <v>730</v>
      </c>
    </row>
    <row r="893" spans="4:4" x14ac:dyDescent="0.25">
      <c r="D893" s="4" t="s">
        <v>731</v>
      </c>
    </row>
    <row r="894" spans="4:4" x14ac:dyDescent="0.25">
      <c r="D894" s="4" t="s">
        <v>732</v>
      </c>
    </row>
    <row r="895" spans="4:4" x14ac:dyDescent="0.25">
      <c r="D895" s="4" t="s">
        <v>733</v>
      </c>
    </row>
    <row r="896" spans="4:4" x14ac:dyDescent="0.25">
      <c r="D896" s="4" t="s">
        <v>932</v>
      </c>
    </row>
    <row r="897" spans="1:806" x14ac:dyDescent="0.25">
      <c r="D897" s="4" t="s">
        <v>734</v>
      </c>
    </row>
    <row r="898" spans="1:806" x14ac:dyDescent="0.25">
      <c r="D898" s="4" t="s">
        <v>735</v>
      </c>
    </row>
    <row r="899" spans="1:806" x14ac:dyDescent="0.25">
      <c r="D899" s="4" t="s">
        <v>736</v>
      </c>
    </row>
    <row r="900" spans="1:806" s="1" customFormat="1" x14ac:dyDescent="0.25">
      <c r="A900" s="7"/>
      <c r="B900" s="20"/>
      <c r="C900" s="5"/>
      <c r="D900" s="5" t="s">
        <v>737</v>
      </c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  <c r="CG900" s="12"/>
      <c r="CH900" s="12"/>
      <c r="CI900" s="12"/>
      <c r="CJ900" s="12"/>
      <c r="CK900" s="12"/>
      <c r="CL900" s="12"/>
      <c r="CM900" s="12"/>
      <c r="CN900" s="12"/>
      <c r="CO900" s="12"/>
      <c r="CP900" s="12"/>
      <c r="CQ900" s="12"/>
      <c r="CR900" s="12"/>
      <c r="CS900" s="12"/>
      <c r="CT900" s="12"/>
      <c r="CU900" s="12"/>
      <c r="CV900" s="12"/>
      <c r="CW900" s="12"/>
      <c r="CX900" s="12"/>
      <c r="CY900" s="12"/>
      <c r="CZ900" s="12"/>
      <c r="DA900" s="12"/>
      <c r="DB900" s="12"/>
      <c r="DC900" s="12"/>
      <c r="DD900" s="12"/>
      <c r="DE900" s="12"/>
      <c r="DF900" s="12"/>
      <c r="DG900" s="12"/>
      <c r="DH900" s="12"/>
      <c r="DI900" s="12"/>
      <c r="DJ900" s="12"/>
      <c r="DK900" s="12"/>
      <c r="DL900" s="12"/>
      <c r="DM900" s="12"/>
      <c r="DN900" s="12"/>
      <c r="DO900" s="12"/>
      <c r="DP900" s="12"/>
      <c r="DQ900" s="12"/>
      <c r="DR900" s="12"/>
      <c r="DS900" s="12"/>
      <c r="DT900" s="12"/>
      <c r="DU900" s="12"/>
      <c r="DV900" s="12"/>
      <c r="DW900" s="12"/>
      <c r="DX900" s="12"/>
      <c r="DY900" s="12"/>
      <c r="DZ900" s="12"/>
      <c r="EA900" s="12"/>
      <c r="EB900" s="12"/>
      <c r="EC900" s="12"/>
      <c r="ED900" s="12"/>
      <c r="EE900" s="12"/>
      <c r="EF900" s="12"/>
      <c r="EG900" s="12"/>
      <c r="EH900" s="12"/>
      <c r="EI900" s="12"/>
      <c r="EJ900" s="12"/>
      <c r="EK900" s="12"/>
      <c r="EL900" s="12"/>
      <c r="EM900" s="12"/>
      <c r="EN900" s="12"/>
      <c r="EO900" s="12"/>
      <c r="EP900" s="12"/>
      <c r="EQ900" s="12"/>
      <c r="ER900" s="12"/>
      <c r="ES900" s="12"/>
      <c r="ET900" s="12"/>
      <c r="EU900" s="12"/>
      <c r="EV900" s="12"/>
      <c r="EW900" s="12"/>
      <c r="EX900" s="12"/>
      <c r="EY900" s="12"/>
      <c r="EZ900" s="12"/>
      <c r="FA900" s="12"/>
      <c r="FB900" s="12"/>
      <c r="FC900" s="12"/>
      <c r="FD900" s="12"/>
      <c r="FE900" s="12"/>
      <c r="FF900" s="12"/>
      <c r="FG900" s="12"/>
      <c r="FH900" s="12"/>
      <c r="FI900" s="12"/>
      <c r="FJ900" s="12"/>
      <c r="FK900" s="12"/>
      <c r="FL900" s="12"/>
      <c r="FM900" s="12"/>
      <c r="FN900" s="12"/>
      <c r="FO900" s="12"/>
      <c r="FP900" s="12"/>
      <c r="FQ900" s="12"/>
      <c r="FR900" s="12"/>
      <c r="FS900" s="12"/>
      <c r="FT900" s="12"/>
      <c r="FU900" s="12"/>
      <c r="FV900" s="12"/>
      <c r="FW900" s="12"/>
      <c r="FX900" s="12"/>
      <c r="FY900" s="12"/>
      <c r="FZ900" s="12"/>
      <c r="GA900" s="12"/>
      <c r="GB900" s="12"/>
      <c r="GC900" s="12"/>
      <c r="GD900" s="12"/>
      <c r="GE900" s="12"/>
      <c r="GF900" s="12"/>
      <c r="GG900" s="12"/>
      <c r="GH900" s="12"/>
      <c r="GI900" s="12"/>
      <c r="GJ900" s="12"/>
      <c r="GK900" s="12"/>
      <c r="GL900" s="12"/>
      <c r="GM900" s="12"/>
      <c r="GN900" s="12"/>
      <c r="GO900" s="12"/>
      <c r="GP900" s="12"/>
      <c r="GQ900" s="12"/>
      <c r="GR900" s="12"/>
      <c r="GS900" s="12"/>
      <c r="GT900" s="12"/>
      <c r="GU900" s="12"/>
      <c r="GV900" s="12"/>
      <c r="GW900" s="12"/>
      <c r="GX900" s="12"/>
      <c r="GY900" s="12"/>
      <c r="GZ900" s="12"/>
      <c r="HA900" s="12"/>
      <c r="HB900" s="12"/>
      <c r="HC900" s="12"/>
      <c r="HD900" s="12"/>
      <c r="HE900" s="12"/>
      <c r="HF900" s="12"/>
      <c r="HG900" s="12"/>
      <c r="HH900" s="12"/>
      <c r="HI900" s="12"/>
      <c r="HJ900" s="12"/>
      <c r="HK900" s="12"/>
      <c r="HL900" s="12"/>
      <c r="HM900" s="12"/>
      <c r="HN900" s="12"/>
      <c r="HO900" s="12"/>
      <c r="HP900" s="12"/>
      <c r="HQ900" s="12"/>
      <c r="HR900" s="12"/>
      <c r="HS900" s="12"/>
      <c r="HT900" s="12"/>
      <c r="HU900" s="12"/>
      <c r="HV900" s="12"/>
      <c r="HW900" s="12"/>
      <c r="HX900" s="12"/>
      <c r="HY900" s="12"/>
      <c r="HZ900" s="12"/>
      <c r="IA900" s="12"/>
      <c r="IB900" s="12"/>
      <c r="IC900" s="12"/>
      <c r="ID900" s="12"/>
      <c r="IE900" s="12"/>
      <c r="IF900" s="12"/>
      <c r="IG900" s="12"/>
      <c r="IH900" s="12"/>
      <c r="II900" s="12"/>
      <c r="IJ900" s="12"/>
      <c r="IK900" s="12"/>
      <c r="IL900" s="12"/>
      <c r="IM900" s="12"/>
      <c r="IN900" s="12"/>
      <c r="IO900" s="12"/>
      <c r="IP900" s="12"/>
      <c r="IQ900" s="12"/>
      <c r="IR900" s="12"/>
      <c r="IS900" s="12"/>
      <c r="IT900" s="12"/>
      <c r="IU900" s="12"/>
      <c r="IV900" s="12"/>
      <c r="IW900" s="12"/>
      <c r="IX900" s="12"/>
      <c r="IY900" s="12"/>
      <c r="IZ900" s="12"/>
      <c r="JA900" s="12"/>
      <c r="JB900" s="12"/>
      <c r="JC900" s="12"/>
      <c r="JD900" s="12"/>
      <c r="JE900" s="12"/>
      <c r="JF900" s="12"/>
      <c r="JG900" s="12"/>
      <c r="JH900" s="12"/>
      <c r="JI900" s="12"/>
      <c r="JJ900" s="12"/>
      <c r="JK900" s="12"/>
      <c r="JL900" s="12"/>
      <c r="JM900" s="12"/>
      <c r="JN900" s="12"/>
      <c r="JO900" s="12"/>
      <c r="JP900" s="12"/>
      <c r="JQ900" s="12"/>
      <c r="JR900" s="12"/>
      <c r="JS900" s="12"/>
      <c r="JT900" s="12"/>
      <c r="JU900" s="12"/>
      <c r="JV900" s="12"/>
      <c r="JW900" s="12"/>
      <c r="JX900" s="12"/>
      <c r="JY900" s="12"/>
      <c r="JZ900" s="12"/>
      <c r="KA900" s="12"/>
      <c r="KB900" s="12"/>
      <c r="KC900" s="12"/>
      <c r="KD900" s="12"/>
      <c r="KE900" s="12"/>
      <c r="KF900" s="12"/>
      <c r="KG900" s="12"/>
      <c r="KH900" s="12"/>
      <c r="KI900" s="12"/>
      <c r="KJ900" s="12"/>
      <c r="KK900" s="12"/>
      <c r="KL900" s="12"/>
      <c r="KM900" s="12"/>
      <c r="KN900" s="12"/>
      <c r="KO900" s="12"/>
      <c r="KP900" s="12"/>
      <c r="KQ900" s="12"/>
      <c r="KR900" s="12"/>
      <c r="KS900" s="12"/>
      <c r="KT900" s="12"/>
      <c r="KU900" s="12"/>
      <c r="KV900" s="12"/>
      <c r="KW900" s="12"/>
      <c r="KX900" s="12"/>
      <c r="KY900" s="12"/>
      <c r="KZ900" s="12"/>
      <c r="LA900" s="12"/>
      <c r="LB900" s="12"/>
      <c r="LC900" s="12"/>
      <c r="LD900" s="12"/>
      <c r="LE900" s="12"/>
      <c r="LF900" s="12"/>
      <c r="LG900" s="12"/>
      <c r="LH900" s="12"/>
      <c r="LI900" s="12"/>
      <c r="LJ900" s="12"/>
      <c r="LK900" s="12"/>
      <c r="LL900" s="12"/>
      <c r="LM900" s="12"/>
      <c r="LN900" s="12"/>
      <c r="LO900" s="12"/>
      <c r="LP900" s="12"/>
      <c r="LQ900" s="12"/>
      <c r="LR900" s="12"/>
      <c r="LS900" s="12"/>
      <c r="LT900" s="12"/>
      <c r="LU900" s="12"/>
      <c r="LV900" s="12"/>
      <c r="LW900" s="12"/>
      <c r="LX900" s="12"/>
      <c r="LY900" s="12"/>
      <c r="LZ900" s="12"/>
      <c r="MA900" s="12"/>
      <c r="MB900" s="12"/>
      <c r="MC900" s="12"/>
      <c r="MD900" s="12"/>
      <c r="ME900" s="12"/>
      <c r="MF900" s="12"/>
      <c r="MG900" s="12"/>
      <c r="MH900" s="12"/>
      <c r="MI900" s="12"/>
      <c r="MJ900" s="12"/>
      <c r="MK900" s="12"/>
      <c r="ML900" s="12"/>
      <c r="MM900" s="12"/>
      <c r="MN900" s="12"/>
      <c r="MO900" s="12"/>
      <c r="MP900" s="12"/>
      <c r="MQ900" s="12"/>
      <c r="MR900" s="12"/>
      <c r="MS900" s="12"/>
      <c r="MT900" s="12"/>
      <c r="MU900" s="12"/>
      <c r="MV900" s="12"/>
      <c r="MW900" s="12"/>
      <c r="MX900" s="12"/>
      <c r="MY900" s="12"/>
      <c r="MZ900" s="12"/>
      <c r="NA900" s="12"/>
      <c r="NB900" s="12"/>
      <c r="NC900" s="12"/>
      <c r="ND900" s="12"/>
      <c r="NE900" s="12"/>
      <c r="NF900" s="12"/>
      <c r="NG900" s="12"/>
      <c r="NH900" s="12"/>
      <c r="NI900" s="12"/>
      <c r="NJ900" s="12"/>
      <c r="NK900" s="12"/>
      <c r="NL900" s="12"/>
      <c r="NM900" s="12"/>
      <c r="NN900" s="12"/>
      <c r="NO900" s="12"/>
      <c r="NP900" s="12"/>
      <c r="NQ900" s="12"/>
      <c r="NR900" s="12"/>
      <c r="NS900" s="12"/>
      <c r="NT900" s="12"/>
      <c r="NU900" s="12"/>
      <c r="NV900" s="12"/>
      <c r="NW900" s="12"/>
      <c r="NX900" s="12"/>
      <c r="NY900" s="12"/>
      <c r="NZ900" s="12"/>
      <c r="OA900" s="12"/>
      <c r="OB900" s="12"/>
      <c r="OC900" s="12"/>
      <c r="OD900" s="12"/>
      <c r="OE900" s="12"/>
      <c r="OF900" s="12"/>
      <c r="OG900" s="12"/>
      <c r="OH900" s="12"/>
      <c r="OI900" s="12"/>
      <c r="OJ900" s="12"/>
      <c r="OK900" s="12"/>
      <c r="OL900" s="12"/>
      <c r="OM900" s="12"/>
      <c r="ON900" s="12"/>
      <c r="OO900" s="12"/>
      <c r="OP900" s="12"/>
      <c r="OQ900" s="12"/>
      <c r="OR900" s="12"/>
      <c r="OS900" s="12"/>
      <c r="OT900" s="12"/>
      <c r="OU900" s="12"/>
      <c r="OV900" s="12"/>
      <c r="OW900" s="12"/>
      <c r="OX900" s="12"/>
      <c r="OY900" s="12"/>
      <c r="OZ900" s="12"/>
      <c r="PA900" s="12"/>
      <c r="PB900" s="12"/>
      <c r="PC900" s="12"/>
      <c r="PD900" s="12"/>
      <c r="PE900" s="12"/>
      <c r="PF900" s="12"/>
      <c r="PG900" s="12"/>
      <c r="PH900" s="12"/>
      <c r="PI900" s="12"/>
      <c r="PJ900" s="12"/>
      <c r="PK900" s="12"/>
      <c r="PL900" s="12"/>
      <c r="PM900" s="12"/>
      <c r="PN900" s="12"/>
      <c r="PO900" s="12"/>
      <c r="PP900" s="12"/>
      <c r="PQ900" s="12"/>
      <c r="PR900" s="12"/>
      <c r="PS900" s="12"/>
      <c r="PT900" s="12"/>
      <c r="PU900" s="12"/>
      <c r="PV900" s="12"/>
      <c r="PW900" s="12"/>
      <c r="PX900" s="12"/>
      <c r="PY900" s="12"/>
      <c r="PZ900" s="12"/>
      <c r="QA900" s="12"/>
      <c r="QB900" s="12"/>
      <c r="QC900" s="12"/>
      <c r="QD900" s="12"/>
      <c r="QE900" s="12"/>
      <c r="QF900" s="12"/>
      <c r="QG900" s="12"/>
      <c r="QH900" s="12"/>
      <c r="QI900" s="12"/>
      <c r="QJ900" s="12"/>
      <c r="QK900" s="12"/>
      <c r="QL900" s="12"/>
      <c r="QM900" s="12"/>
      <c r="QN900" s="12"/>
      <c r="QO900" s="12"/>
      <c r="QP900" s="12"/>
      <c r="QQ900" s="12"/>
      <c r="QR900" s="12"/>
      <c r="QS900" s="12"/>
      <c r="QT900" s="12"/>
      <c r="QU900" s="12"/>
      <c r="QV900" s="12"/>
      <c r="QW900" s="12"/>
      <c r="QX900" s="12"/>
      <c r="QY900" s="12"/>
      <c r="QZ900" s="12"/>
      <c r="RA900" s="12"/>
      <c r="RB900" s="12"/>
      <c r="RC900" s="12"/>
      <c r="RD900" s="12"/>
      <c r="RE900" s="12"/>
      <c r="RF900" s="12"/>
      <c r="RG900" s="12"/>
      <c r="RH900" s="12"/>
      <c r="RI900" s="12"/>
      <c r="RJ900" s="12"/>
      <c r="RK900" s="12"/>
      <c r="RL900" s="12"/>
      <c r="RM900" s="12"/>
      <c r="RN900" s="12"/>
      <c r="RO900" s="12"/>
      <c r="RP900" s="12"/>
      <c r="RQ900" s="12"/>
      <c r="RR900" s="12"/>
      <c r="RS900" s="12"/>
      <c r="RT900" s="12"/>
      <c r="RU900" s="12"/>
      <c r="RV900" s="12"/>
      <c r="RW900" s="12"/>
      <c r="RX900" s="12"/>
      <c r="RY900" s="12"/>
      <c r="RZ900" s="12"/>
      <c r="SA900" s="12"/>
      <c r="SB900" s="12"/>
      <c r="SC900" s="12"/>
      <c r="SD900" s="12"/>
      <c r="SE900" s="12"/>
      <c r="SF900" s="12"/>
      <c r="SG900" s="12"/>
      <c r="SH900" s="12"/>
      <c r="SI900" s="12"/>
      <c r="SJ900" s="12"/>
      <c r="SK900" s="12"/>
      <c r="SL900" s="12"/>
      <c r="SM900" s="12"/>
      <c r="SN900" s="12"/>
      <c r="SO900" s="12"/>
      <c r="SP900" s="12"/>
      <c r="SQ900" s="12"/>
      <c r="SR900" s="12"/>
      <c r="SS900" s="12"/>
      <c r="ST900" s="12"/>
      <c r="SU900" s="12"/>
      <c r="SV900" s="12"/>
      <c r="SW900" s="12"/>
      <c r="SX900" s="12"/>
      <c r="SY900" s="12"/>
      <c r="SZ900" s="12"/>
      <c r="TA900" s="12"/>
      <c r="TB900" s="12"/>
      <c r="TC900" s="12"/>
      <c r="TD900" s="12"/>
      <c r="TE900" s="12"/>
      <c r="TF900" s="12"/>
      <c r="TG900" s="12"/>
      <c r="TH900" s="12"/>
      <c r="TI900" s="12"/>
      <c r="TJ900" s="12"/>
      <c r="TK900" s="12"/>
      <c r="TL900" s="12"/>
      <c r="TM900" s="12"/>
      <c r="TN900" s="12"/>
      <c r="TO900" s="12"/>
      <c r="TP900" s="12"/>
      <c r="TQ900" s="12"/>
      <c r="TR900" s="12"/>
      <c r="TS900" s="12"/>
      <c r="TT900" s="12"/>
      <c r="TU900" s="12"/>
      <c r="TV900" s="12"/>
      <c r="TW900" s="12"/>
      <c r="TX900" s="12"/>
      <c r="TY900" s="12"/>
      <c r="TZ900" s="12"/>
      <c r="UA900" s="12"/>
      <c r="UB900" s="12"/>
      <c r="UC900" s="12"/>
      <c r="UD900" s="12"/>
      <c r="UE900" s="12"/>
      <c r="UF900" s="12"/>
      <c r="UG900" s="12"/>
      <c r="UH900" s="12"/>
      <c r="UI900" s="12"/>
      <c r="UJ900" s="12"/>
      <c r="UK900" s="12"/>
      <c r="UL900" s="12"/>
      <c r="UM900" s="12"/>
      <c r="UN900" s="12"/>
      <c r="UO900" s="12"/>
      <c r="UP900" s="12"/>
      <c r="UQ900" s="12"/>
      <c r="UR900" s="12"/>
      <c r="US900" s="12"/>
      <c r="UT900" s="12"/>
      <c r="UU900" s="12"/>
      <c r="UV900" s="12"/>
      <c r="UW900" s="12"/>
      <c r="UX900" s="12"/>
      <c r="UY900" s="12"/>
      <c r="UZ900" s="12"/>
      <c r="VA900" s="12"/>
      <c r="VB900" s="12"/>
      <c r="VC900" s="12"/>
      <c r="VD900" s="12"/>
      <c r="VE900" s="12"/>
      <c r="VF900" s="12"/>
      <c r="VG900" s="12"/>
      <c r="VH900" s="12"/>
      <c r="VI900" s="12"/>
      <c r="VJ900" s="12"/>
      <c r="VK900" s="12"/>
      <c r="VL900" s="12"/>
      <c r="VM900" s="12"/>
      <c r="VN900" s="12"/>
      <c r="VO900" s="12"/>
      <c r="VP900" s="12"/>
      <c r="VQ900" s="12"/>
      <c r="VR900" s="12"/>
      <c r="VS900" s="12"/>
      <c r="VT900" s="12"/>
      <c r="VU900" s="12"/>
      <c r="VV900" s="12"/>
      <c r="VW900" s="12"/>
      <c r="VX900" s="12"/>
      <c r="VY900" s="12"/>
      <c r="VZ900" s="12"/>
      <c r="WA900" s="12"/>
      <c r="WB900" s="12"/>
      <c r="WC900" s="12"/>
      <c r="WD900" s="12"/>
      <c r="WE900" s="12"/>
      <c r="WF900" s="12"/>
      <c r="WG900" s="12"/>
      <c r="WH900" s="12"/>
      <c r="WI900" s="12"/>
      <c r="WJ900" s="12"/>
      <c r="WK900" s="12"/>
      <c r="WL900" s="12"/>
      <c r="WM900" s="12"/>
      <c r="WN900" s="12"/>
      <c r="WO900" s="12"/>
      <c r="WP900" s="12"/>
      <c r="WQ900" s="12"/>
      <c r="WR900" s="12"/>
      <c r="WS900" s="12"/>
      <c r="WT900" s="12"/>
      <c r="WU900" s="12"/>
      <c r="WV900" s="12"/>
      <c r="WW900" s="12"/>
      <c r="WX900" s="12"/>
      <c r="WY900" s="12"/>
      <c r="WZ900" s="12"/>
      <c r="XA900" s="12"/>
      <c r="XB900" s="12"/>
      <c r="XC900" s="12"/>
      <c r="XD900" s="12"/>
      <c r="XE900" s="12"/>
      <c r="XF900" s="12"/>
      <c r="XG900" s="12"/>
      <c r="XH900" s="12"/>
      <c r="XI900" s="12"/>
      <c r="XJ900" s="12"/>
      <c r="XK900" s="12"/>
      <c r="XL900" s="12"/>
      <c r="XM900" s="12"/>
      <c r="XN900" s="12"/>
      <c r="XO900" s="12"/>
      <c r="XP900" s="12"/>
      <c r="XQ900" s="12"/>
      <c r="XR900" s="12"/>
      <c r="XS900" s="12"/>
      <c r="XT900" s="12"/>
      <c r="XU900" s="12"/>
      <c r="XV900" s="12"/>
      <c r="XW900" s="12"/>
      <c r="XX900" s="12"/>
      <c r="XY900" s="12"/>
      <c r="XZ900" s="12"/>
      <c r="YA900" s="12"/>
      <c r="YB900" s="12"/>
      <c r="YC900" s="12"/>
      <c r="YD900" s="12"/>
      <c r="YE900" s="12"/>
      <c r="YF900" s="12"/>
      <c r="YG900" s="12"/>
      <c r="YH900" s="12"/>
      <c r="YI900" s="12"/>
      <c r="YJ900" s="12"/>
      <c r="YK900" s="12"/>
      <c r="YL900" s="12"/>
      <c r="YM900" s="12"/>
      <c r="YN900" s="12"/>
      <c r="YO900" s="12"/>
      <c r="YP900" s="12"/>
      <c r="YQ900" s="12"/>
      <c r="YR900" s="12"/>
      <c r="YS900" s="12"/>
      <c r="YT900" s="12"/>
      <c r="YU900" s="12"/>
      <c r="YV900" s="12"/>
      <c r="YW900" s="12"/>
      <c r="YX900" s="12"/>
      <c r="YY900" s="12"/>
      <c r="YZ900" s="12"/>
      <c r="ZA900" s="12"/>
      <c r="ZB900" s="12"/>
      <c r="ZC900" s="12"/>
      <c r="ZD900" s="12"/>
      <c r="ZE900" s="12"/>
      <c r="ZF900" s="12"/>
      <c r="ZG900" s="12"/>
      <c r="ZH900" s="12"/>
      <c r="ZI900" s="12"/>
      <c r="ZJ900" s="12"/>
      <c r="ZK900" s="12"/>
      <c r="ZL900" s="12"/>
      <c r="ZM900" s="12"/>
      <c r="ZN900" s="12"/>
      <c r="ZO900" s="12"/>
      <c r="ZP900" s="12"/>
      <c r="ZQ900" s="12"/>
      <c r="ZR900" s="12"/>
      <c r="ZS900" s="12"/>
      <c r="ZT900" s="12"/>
      <c r="ZU900" s="12"/>
      <c r="ZV900" s="12"/>
      <c r="ZW900" s="12"/>
      <c r="ZX900" s="12"/>
      <c r="ZY900" s="12"/>
      <c r="ZZ900" s="12"/>
      <c r="AAA900" s="12"/>
      <c r="AAB900" s="12"/>
      <c r="AAC900" s="12"/>
      <c r="AAD900" s="12"/>
      <c r="AAE900" s="12"/>
      <c r="AAF900" s="12"/>
      <c r="AAG900" s="12"/>
      <c r="AAH900" s="12"/>
      <c r="AAI900" s="12"/>
      <c r="AAJ900" s="12"/>
      <c r="AAK900" s="12"/>
      <c r="AAL900" s="12"/>
      <c r="AAM900" s="12"/>
      <c r="AAN900" s="12"/>
      <c r="AAO900" s="12"/>
      <c r="AAP900" s="12"/>
      <c r="AAQ900" s="12"/>
      <c r="AAR900" s="12"/>
      <c r="AAS900" s="12"/>
      <c r="AAT900" s="12"/>
      <c r="AAU900" s="12"/>
      <c r="AAV900" s="12"/>
      <c r="AAW900" s="12"/>
      <c r="AAX900" s="12"/>
      <c r="AAY900" s="12"/>
      <c r="AAZ900" s="12"/>
      <c r="ABA900" s="12"/>
      <c r="ABB900" s="12"/>
      <c r="ABC900" s="12"/>
      <c r="ABD900" s="12"/>
      <c r="ABE900" s="12"/>
      <c r="ABF900" s="12"/>
      <c r="ABG900" s="12"/>
      <c r="ABH900" s="12"/>
      <c r="ABI900" s="12"/>
      <c r="ABJ900" s="12"/>
      <c r="ABK900" s="12"/>
      <c r="ABL900" s="12"/>
      <c r="ABM900" s="12"/>
      <c r="ABN900" s="12"/>
      <c r="ABO900" s="12"/>
      <c r="ABP900" s="12"/>
      <c r="ABQ900" s="12"/>
      <c r="ABR900" s="12"/>
      <c r="ABS900" s="12"/>
      <c r="ABT900" s="12"/>
      <c r="ABU900" s="12"/>
      <c r="ABV900" s="12"/>
      <c r="ABW900" s="12"/>
      <c r="ABX900" s="12"/>
      <c r="ABY900" s="12"/>
      <c r="ABZ900" s="12"/>
      <c r="ACA900" s="12"/>
      <c r="ACB900" s="12"/>
      <c r="ACC900" s="12"/>
      <c r="ACD900" s="12"/>
      <c r="ACE900" s="12"/>
      <c r="ACF900" s="12"/>
      <c r="ACG900" s="12"/>
      <c r="ACH900" s="12"/>
      <c r="ACI900" s="12"/>
      <c r="ACJ900" s="12"/>
      <c r="ACK900" s="12"/>
      <c r="ACL900" s="12"/>
      <c r="ACM900" s="12"/>
      <c r="ACN900" s="12"/>
      <c r="ACO900" s="12"/>
      <c r="ACP900" s="12"/>
      <c r="ACQ900" s="12"/>
      <c r="ACR900" s="12"/>
      <c r="ACS900" s="12"/>
      <c r="ACT900" s="12"/>
      <c r="ACU900" s="12"/>
      <c r="ACV900" s="12"/>
      <c r="ACW900" s="12"/>
      <c r="ACX900" s="12"/>
      <c r="ACY900" s="12"/>
      <c r="ACZ900" s="12"/>
      <c r="ADA900" s="12"/>
      <c r="ADB900" s="12"/>
      <c r="ADC900" s="12"/>
      <c r="ADD900" s="12"/>
      <c r="ADE900" s="12"/>
      <c r="ADF900" s="12"/>
      <c r="ADG900" s="12"/>
      <c r="ADH900" s="12"/>
      <c r="ADI900" s="12"/>
      <c r="ADJ900" s="12"/>
      <c r="ADK900" s="12"/>
      <c r="ADL900" s="12"/>
      <c r="ADM900" s="12"/>
      <c r="ADN900" s="12"/>
      <c r="ADO900" s="12"/>
      <c r="ADP900" s="12"/>
      <c r="ADQ900" s="12"/>
      <c r="ADR900" s="12"/>
      <c r="ADS900" s="12"/>
      <c r="ADT900" s="12"/>
      <c r="ADU900" s="12"/>
      <c r="ADV900" s="12"/>
      <c r="ADW900" s="12"/>
      <c r="ADX900" s="12"/>
      <c r="ADY900" s="12"/>
      <c r="ADZ900" s="12"/>
    </row>
    <row r="901" spans="1:806" x14ac:dyDescent="0.25">
      <c r="A901" s="14" t="s">
        <v>937</v>
      </c>
      <c r="B901" s="19">
        <v>44093</v>
      </c>
      <c r="C901" s="8" t="str">
        <f>HYPERLINK("https://www.youtube.com/watch?v=OCdrRSt0ysc","Pouring Bronze / Fastening Floors - Wooden Boat Rebuild (EP81)")</f>
        <v>Pouring Bronze / Fastening Floors - Wooden Boat Rebuild (EP81)</v>
      </c>
      <c r="D901" s="4" t="s">
        <v>960</v>
      </c>
    </row>
    <row r="902" spans="1:806" x14ac:dyDescent="0.25">
      <c r="D902" s="4" t="s">
        <v>961</v>
      </c>
    </row>
    <row r="903" spans="1:806" x14ac:dyDescent="0.25">
      <c r="D903" s="4" t="s">
        <v>950</v>
      </c>
    </row>
    <row r="904" spans="1:806" x14ac:dyDescent="0.25">
      <c r="D904" s="4" t="s">
        <v>938</v>
      </c>
    </row>
    <row r="905" spans="1:806" x14ac:dyDescent="0.25">
      <c r="D905" s="4" t="s">
        <v>951</v>
      </c>
    </row>
    <row r="906" spans="1:806" x14ac:dyDescent="0.25">
      <c r="D906" s="4" t="s">
        <v>952</v>
      </c>
    </row>
    <row r="907" spans="1:806" x14ac:dyDescent="0.25">
      <c r="D907" s="4" t="s">
        <v>953</v>
      </c>
    </row>
    <row r="908" spans="1:806" x14ac:dyDescent="0.25">
      <c r="D908" s="4" t="s">
        <v>939</v>
      </c>
    </row>
    <row r="909" spans="1:806" x14ac:dyDescent="0.25">
      <c r="D909" s="8" t="str">
        <f>HYPERLINK("https://www.porttownsendfoundry.com/","Port Townsend Foundry")</f>
        <v>Port Townsend Foundry</v>
      </c>
    </row>
    <row r="910" spans="1:806" x14ac:dyDescent="0.25">
      <c r="D910" s="4" t="s">
        <v>940</v>
      </c>
    </row>
    <row r="911" spans="1:806" x14ac:dyDescent="0.25">
      <c r="D911" s="4" t="s">
        <v>947</v>
      </c>
    </row>
    <row r="912" spans="1:806" x14ac:dyDescent="0.25">
      <c r="D912" s="4" t="s">
        <v>954</v>
      </c>
    </row>
    <row r="913" spans="1:4" x14ac:dyDescent="0.25">
      <c r="D913" s="4" t="s">
        <v>941</v>
      </c>
    </row>
    <row r="914" spans="1:4" x14ac:dyDescent="0.25">
      <c r="D914" s="4" t="s">
        <v>942</v>
      </c>
    </row>
    <row r="915" spans="1:4" x14ac:dyDescent="0.25">
      <c r="D915" s="4" t="s">
        <v>955</v>
      </c>
    </row>
    <row r="916" spans="1:4" x14ac:dyDescent="0.25">
      <c r="D916" s="4" t="s">
        <v>956</v>
      </c>
    </row>
    <row r="917" spans="1:4" x14ac:dyDescent="0.25">
      <c r="D917" s="4" t="s">
        <v>957</v>
      </c>
    </row>
    <row r="918" spans="1:4" x14ac:dyDescent="0.25">
      <c r="D918" s="4" t="s">
        <v>943</v>
      </c>
    </row>
    <row r="919" spans="1:4" x14ac:dyDescent="0.25">
      <c r="D919" s="4" t="s">
        <v>958</v>
      </c>
    </row>
    <row r="920" spans="1:4" x14ac:dyDescent="0.25">
      <c r="D920" s="4" t="s">
        <v>944</v>
      </c>
    </row>
    <row r="921" spans="1:4" x14ac:dyDescent="0.25">
      <c r="D921" s="4" t="s">
        <v>945</v>
      </c>
    </row>
    <row r="922" spans="1:4" x14ac:dyDescent="0.25">
      <c r="D922" s="4" t="s">
        <v>946</v>
      </c>
    </row>
    <row r="923" spans="1:4" x14ac:dyDescent="0.25">
      <c r="D923" s="4" t="s">
        <v>948</v>
      </c>
    </row>
    <row r="924" spans="1:4" x14ac:dyDescent="0.25">
      <c r="D924" s="4" t="s">
        <v>959</v>
      </c>
    </row>
    <row r="925" spans="1:4" x14ac:dyDescent="0.25">
      <c r="A925" s="7"/>
      <c r="B925" s="40"/>
      <c r="C925" s="5"/>
      <c r="D925" s="5" t="s">
        <v>949</v>
      </c>
    </row>
    <row r="926" spans="1:4" x14ac:dyDescent="0.25">
      <c r="A926" s="14" t="s">
        <v>963</v>
      </c>
      <c r="B926" s="19">
        <v>44107</v>
      </c>
      <c r="C926" s="8" t="str">
        <f>HYPERLINK("https://www.youtube.com/watch?v=9_QT5nWfY7U","Fitting/Polishing Bronze Knees - Wooden Boat Rebuild (EP82)")</f>
        <v>Fitting/Polishing Bronze Knees - Wooden Boat Rebuild (EP82)</v>
      </c>
      <c r="D926" s="4" t="s">
        <v>964</v>
      </c>
    </row>
    <row r="927" spans="1:4" x14ac:dyDescent="0.25">
      <c r="D927" s="4" t="s">
        <v>990</v>
      </c>
    </row>
    <row r="928" spans="1:4" x14ac:dyDescent="0.25">
      <c r="D928" s="4" t="s">
        <v>965</v>
      </c>
    </row>
    <row r="929" spans="4:4" x14ac:dyDescent="0.25">
      <c r="D929" s="4" t="s">
        <v>966</v>
      </c>
    </row>
    <row r="930" spans="4:4" x14ac:dyDescent="0.25">
      <c r="D930" s="4" t="s">
        <v>967</v>
      </c>
    </row>
    <row r="931" spans="4:4" x14ac:dyDescent="0.25">
      <c r="D931" s="4" t="s">
        <v>968</v>
      </c>
    </row>
    <row r="932" spans="4:4" x14ac:dyDescent="0.25">
      <c r="D932" s="4" t="s">
        <v>969</v>
      </c>
    </row>
    <row r="933" spans="4:4" x14ac:dyDescent="0.25">
      <c r="D933" s="4" t="s">
        <v>970</v>
      </c>
    </row>
    <row r="934" spans="4:4" x14ac:dyDescent="0.25">
      <c r="D934" s="4" t="s">
        <v>971</v>
      </c>
    </row>
    <row r="935" spans="4:4" x14ac:dyDescent="0.25">
      <c r="D935" s="4" t="s">
        <v>975</v>
      </c>
    </row>
    <row r="936" spans="4:4" x14ac:dyDescent="0.25">
      <c r="D936" s="4" t="s">
        <v>972</v>
      </c>
    </row>
    <row r="937" spans="4:4" x14ac:dyDescent="0.25">
      <c r="D937" s="4" t="s">
        <v>973</v>
      </c>
    </row>
    <row r="938" spans="4:4" x14ac:dyDescent="0.25">
      <c r="D938" s="4" t="s">
        <v>976</v>
      </c>
    </row>
    <row r="939" spans="4:4" x14ac:dyDescent="0.25">
      <c r="D939" s="4" t="s">
        <v>977</v>
      </c>
    </row>
    <row r="940" spans="4:4" x14ac:dyDescent="0.25">
      <c r="D940" s="4" t="s">
        <v>972</v>
      </c>
    </row>
    <row r="941" spans="4:4" x14ac:dyDescent="0.25">
      <c r="D941" s="4" t="s">
        <v>978</v>
      </c>
    </row>
    <row r="942" spans="4:4" x14ac:dyDescent="0.25">
      <c r="D942" s="4" t="s">
        <v>974</v>
      </c>
    </row>
    <row r="943" spans="4:4" x14ac:dyDescent="0.25">
      <c r="D943" s="4" t="s">
        <v>980</v>
      </c>
    </row>
    <row r="944" spans="4:4" x14ac:dyDescent="0.25">
      <c r="D944" s="4" t="s">
        <v>979</v>
      </c>
    </row>
    <row r="945" spans="1:4" x14ac:dyDescent="0.25">
      <c r="D945" s="4" t="s">
        <v>991</v>
      </c>
    </row>
    <row r="946" spans="1:4" x14ac:dyDescent="0.25">
      <c r="D946" s="4" t="s">
        <v>981</v>
      </c>
    </row>
    <row r="947" spans="1:4" x14ac:dyDescent="0.25">
      <c r="D947" s="4" t="s">
        <v>982</v>
      </c>
    </row>
    <row r="948" spans="1:4" x14ac:dyDescent="0.25">
      <c r="D948" s="4" t="s">
        <v>983</v>
      </c>
    </row>
    <row r="949" spans="1:4" x14ac:dyDescent="0.25">
      <c r="D949" s="4" t="s">
        <v>984</v>
      </c>
    </row>
    <row r="950" spans="1:4" x14ac:dyDescent="0.25">
      <c r="D950" s="4" t="s">
        <v>985</v>
      </c>
    </row>
    <row r="951" spans="1:4" x14ac:dyDescent="0.25">
      <c r="D951" s="4" t="s">
        <v>1039</v>
      </c>
    </row>
    <row r="952" spans="1:4" x14ac:dyDescent="0.25">
      <c r="D952" s="4" t="s">
        <v>986</v>
      </c>
    </row>
    <row r="953" spans="1:4" x14ac:dyDescent="0.25">
      <c r="D953" s="4" t="s">
        <v>987</v>
      </c>
    </row>
    <row r="954" spans="1:4" x14ac:dyDescent="0.25">
      <c r="D954" s="4" t="s">
        <v>988</v>
      </c>
    </row>
    <row r="955" spans="1:4" x14ac:dyDescent="0.25">
      <c r="A955" s="7"/>
      <c r="B955" s="20"/>
      <c r="C955" s="5"/>
      <c r="D955" s="5" t="s">
        <v>989</v>
      </c>
    </row>
    <row r="956" spans="1:4" x14ac:dyDescent="0.25">
      <c r="A956" s="14" t="s">
        <v>993</v>
      </c>
      <c r="B956" s="19">
        <v>44121</v>
      </c>
      <c r="C956" s="8" t="str">
        <f>HYPERLINK("https://www.youtube.com/watch?v=6iJE0CP1uUI","Finishing Casting &amp; Floors / Plank Stock ( TALLY HO EP83)")</f>
        <v>Finishing Casting &amp; Floors / Plank Stock ( TALLY HO EP83)</v>
      </c>
      <c r="D956" s="4" t="s">
        <v>994</v>
      </c>
    </row>
    <row r="957" spans="1:4" x14ac:dyDescent="0.25">
      <c r="D957" s="4" t="s">
        <v>995</v>
      </c>
    </row>
    <row r="958" spans="1:4" x14ac:dyDescent="0.25">
      <c r="D958" s="4" t="s">
        <v>1009</v>
      </c>
    </row>
    <row r="959" spans="1:4" x14ac:dyDescent="0.25">
      <c r="D959" s="4" t="s">
        <v>1010</v>
      </c>
    </row>
    <row r="960" spans="1:4" x14ac:dyDescent="0.25">
      <c r="D960" s="4" t="s">
        <v>996</v>
      </c>
    </row>
    <row r="961" spans="1:4" x14ac:dyDescent="0.25">
      <c r="D961" s="4" t="s">
        <v>1011</v>
      </c>
    </row>
    <row r="962" spans="1:4" x14ac:dyDescent="0.25">
      <c r="D962" s="8" t="str">
        <f>HYPERLINK("https://www.porttownsendfoundry.com/","Port Townsend Foundry")</f>
        <v>Port Townsend Foundry</v>
      </c>
    </row>
    <row r="963" spans="1:4" x14ac:dyDescent="0.25">
      <c r="D963" s="4" t="s">
        <v>1012</v>
      </c>
    </row>
    <row r="964" spans="1:4" x14ac:dyDescent="0.25">
      <c r="D964" s="4" t="s">
        <v>1013</v>
      </c>
    </row>
    <row r="965" spans="1:4" x14ac:dyDescent="0.25">
      <c r="D965" s="4" t="s">
        <v>997</v>
      </c>
    </row>
    <row r="966" spans="1:4" x14ac:dyDescent="0.25">
      <c r="D966" s="4" t="s">
        <v>998</v>
      </c>
    </row>
    <row r="967" spans="1:4" x14ac:dyDescent="0.25">
      <c r="D967" s="4" t="s">
        <v>999</v>
      </c>
    </row>
    <row r="968" spans="1:4" x14ac:dyDescent="0.25">
      <c r="D968" s="4" t="s">
        <v>1000</v>
      </c>
    </row>
    <row r="969" spans="1:4" x14ac:dyDescent="0.25">
      <c r="D969" s="4" t="s">
        <v>1001</v>
      </c>
    </row>
    <row r="970" spans="1:4" x14ac:dyDescent="0.25">
      <c r="D970" s="4" t="s">
        <v>1002</v>
      </c>
    </row>
    <row r="971" spans="1:4" x14ac:dyDescent="0.25">
      <c r="D971" s="4" t="s">
        <v>1003</v>
      </c>
    </row>
    <row r="972" spans="1:4" x14ac:dyDescent="0.25">
      <c r="D972" s="4" t="s">
        <v>1004</v>
      </c>
    </row>
    <row r="973" spans="1:4" x14ac:dyDescent="0.25">
      <c r="D973" s="4" t="s">
        <v>1005</v>
      </c>
    </row>
    <row r="974" spans="1:4" x14ac:dyDescent="0.25">
      <c r="D974" s="4" t="s">
        <v>1008</v>
      </c>
    </row>
    <row r="975" spans="1:4" x14ac:dyDescent="0.25">
      <c r="D975" s="4" t="s">
        <v>1006</v>
      </c>
    </row>
    <row r="976" spans="1:4" x14ac:dyDescent="0.25">
      <c r="A976" s="7"/>
      <c r="B976" s="20"/>
      <c r="C976" s="5"/>
      <c r="D976" s="5" t="s">
        <v>1007</v>
      </c>
    </row>
    <row r="977" spans="1:4" x14ac:dyDescent="0.25">
      <c r="A977" s="14" t="s">
        <v>1014</v>
      </c>
      <c r="B977" s="19">
        <v>44135</v>
      </c>
      <c r="C977" s="8" t="str">
        <f>HYPERLINK("https://www.youtube.com/watch?v=fwbqMiIQgvI","Finished installing Knees and Breasthooks (TALLY HO EP84)")</f>
        <v>Finished installing Knees and Breasthooks (TALLY HO EP84)</v>
      </c>
      <c r="D977" s="4" t="s">
        <v>1015</v>
      </c>
    </row>
    <row r="978" spans="1:4" x14ac:dyDescent="0.25">
      <c r="D978" s="4" t="s">
        <v>1016</v>
      </c>
    </row>
    <row r="979" spans="1:4" x14ac:dyDescent="0.25">
      <c r="D979" s="4" t="s">
        <v>1017</v>
      </c>
    </row>
    <row r="980" spans="1:4" x14ac:dyDescent="0.25">
      <c r="D980" s="4" t="s">
        <v>1032</v>
      </c>
    </row>
    <row r="981" spans="1:4" x14ac:dyDescent="0.25">
      <c r="D981" s="4" t="s">
        <v>1018</v>
      </c>
    </row>
    <row r="982" spans="1:4" x14ac:dyDescent="0.25">
      <c r="D982" s="4" t="s">
        <v>1033</v>
      </c>
    </row>
    <row r="983" spans="1:4" x14ac:dyDescent="0.25">
      <c r="D983" s="41" t="s">
        <v>1019</v>
      </c>
    </row>
    <row r="984" spans="1:4" x14ac:dyDescent="0.25">
      <c r="D984" s="4" t="s">
        <v>1020</v>
      </c>
    </row>
    <row r="985" spans="1:4" x14ac:dyDescent="0.25">
      <c r="D985" s="4" t="s">
        <v>1021</v>
      </c>
    </row>
    <row r="986" spans="1:4" x14ac:dyDescent="0.25">
      <c r="D986" s="4" t="s">
        <v>1034</v>
      </c>
    </row>
    <row r="987" spans="1:4" x14ac:dyDescent="0.25">
      <c r="D987" s="4" t="s">
        <v>1022</v>
      </c>
    </row>
    <row r="988" spans="1:4" x14ac:dyDescent="0.25">
      <c r="D988" s="4" t="s">
        <v>1023</v>
      </c>
    </row>
    <row r="989" spans="1:4" x14ac:dyDescent="0.25">
      <c r="D989" s="4" t="s">
        <v>1024</v>
      </c>
    </row>
    <row r="990" spans="1:4" x14ac:dyDescent="0.25">
      <c r="D990" s="4" t="s">
        <v>1025</v>
      </c>
    </row>
    <row r="991" spans="1:4" x14ac:dyDescent="0.25">
      <c r="D991" s="4" t="s">
        <v>1035</v>
      </c>
    </row>
    <row r="992" spans="1:4" x14ac:dyDescent="0.25">
      <c r="D992" s="4" t="s">
        <v>1026</v>
      </c>
    </row>
    <row r="993" spans="1:4" x14ac:dyDescent="0.25">
      <c r="D993" s="4" t="s">
        <v>1036</v>
      </c>
    </row>
    <row r="994" spans="1:4" x14ac:dyDescent="0.25">
      <c r="D994" s="4" t="s">
        <v>1037</v>
      </c>
    </row>
    <row r="995" spans="1:4" x14ac:dyDescent="0.25">
      <c r="D995" s="4" t="s">
        <v>1027</v>
      </c>
    </row>
    <row r="996" spans="1:4" x14ac:dyDescent="0.25">
      <c r="D996" s="4" t="s">
        <v>1028</v>
      </c>
    </row>
    <row r="997" spans="1:4" x14ac:dyDescent="0.25">
      <c r="D997" s="4" t="s">
        <v>1029</v>
      </c>
    </row>
    <row r="998" spans="1:4" x14ac:dyDescent="0.25">
      <c r="D998" s="8" t="str">
        <f>HYPERLINK("https://www.porttownsendfoundry.com/","Port Townsend Foundry")</f>
        <v>Port Townsend Foundry</v>
      </c>
    </row>
    <row r="999" spans="1:4" x14ac:dyDescent="0.25">
      <c r="D999" s="4" t="s">
        <v>1038</v>
      </c>
    </row>
    <row r="1000" spans="1:4" x14ac:dyDescent="0.25">
      <c r="A1000" s="7"/>
      <c r="B1000" s="20"/>
      <c r="C1000" s="5"/>
      <c r="D1000" s="5" t="s">
        <v>1030</v>
      </c>
    </row>
    <row r="1001" spans="1:4" x14ac:dyDescent="0.25">
      <c r="A1001" s="14" t="s">
        <v>1031</v>
      </c>
      <c r="B1001" s="19">
        <v>44149</v>
      </c>
      <c r="C1001" s="8" t="str">
        <f>HYPERLINK("https://www.youtube.com/watch?v=FLq_ka28r0Q","Fitting the first new planks / Wooden Boatbuilding (TALLY HO EP85)")</f>
        <v>Fitting the first new planks / Wooden Boatbuilding (TALLY HO EP85)</v>
      </c>
      <c r="D1001" s="4" t="s">
        <v>1040</v>
      </c>
    </row>
    <row r="1002" spans="1:4" x14ac:dyDescent="0.25">
      <c r="D1002" s="4" t="s">
        <v>1041</v>
      </c>
    </row>
    <row r="1003" spans="1:4" x14ac:dyDescent="0.25">
      <c r="D1003" s="4" t="s">
        <v>1042</v>
      </c>
    </row>
    <row r="1004" spans="1:4" x14ac:dyDescent="0.25">
      <c r="D1004" s="4" t="s">
        <v>1059</v>
      </c>
    </row>
    <row r="1005" spans="1:4" x14ac:dyDescent="0.25">
      <c r="D1005" s="4" t="s">
        <v>1071</v>
      </c>
    </row>
    <row r="1006" spans="1:4" x14ac:dyDescent="0.25">
      <c r="D1006" s="4" t="s">
        <v>1069</v>
      </c>
    </row>
    <row r="1007" spans="1:4" x14ac:dyDescent="0.25">
      <c r="D1007" s="4" t="s">
        <v>1043</v>
      </c>
    </row>
    <row r="1008" spans="1:4" x14ac:dyDescent="0.25">
      <c r="D1008" s="4" t="s">
        <v>1045</v>
      </c>
    </row>
    <row r="1009" spans="4:4" x14ac:dyDescent="0.25">
      <c r="D1009" s="4" t="s">
        <v>1044</v>
      </c>
    </row>
    <row r="1010" spans="4:4" x14ac:dyDescent="0.25">
      <c r="D1010" s="4" t="s">
        <v>1046</v>
      </c>
    </row>
    <row r="1011" spans="4:4" x14ac:dyDescent="0.25">
      <c r="D1011" s="4" t="s">
        <v>1047</v>
      </c>
    </row>
    <row r="1012" spans="4:4" x14ac:dyDescent="0.25">
      <c r="D1012" s="4" t="s">
        <v>1048</v>
      </c>
    </row>
    <row r="1013" spans="4:4" x14ac:dyDescent="0.25">
      <c r="D1013" s="4" t="s">
        <v>1056</v>
      </c>
    </row>
    <row r="1014" spans="4:4" x14ac:dyDescent="0.25">
      <c r="D1014" s="4" t="s">
        <v>1049</v>
      </c>
    </row>
    <row r="1015" spans="4:4" x14ac:dyDescent="0.25">
      <c r="D1015" s="4" t="s">
        <v>1050</v>
      </c>
    </row>
    <row r="1016" spans="4:4" x14ac:dyDescent="0.25">
      <c r="D1016" s="4" t="s">
        <v>1060</v>
      </c>
    </row>
    <row r="1017" spans="4:4" x14ac:dyDescent="0.25">
      <c r="D1017" s="4" t="s">
        <v>1061</v>
      </c>
    </row>
    <row r="1018" spans="4:4" x14ac:dyDescent="0.25">
      <c r="D1018" s="4" t="s">
        <v>1052</v>
      </c>
    </row>
    <row r="1019" spans="4:4" x14ac:dyDescent="0.25">
      <c r="D1019" s="4" t="s">
        <v>1051</v>
      </c>
    </row>
    <row r="1020" spans="4:4" x14ac:dyDescent="0.25">
      <c r="D1020" s="4" t="s">
        <v>1053</v>
      </c>
    </row>
    <row r="1021" spans="4:4" x14ac:dyDescent="0.25">
      <c r="D1021" s="4" t="s">
        <v>1065</v>
      </c>
    </row>
    <row r="1022" spans="4:4" x14ac:dyDescent="0.25">
      <c r="D1022" s="4" t="s">
        <v>1062</v>
      </c>
    </row>
    <row r="1023" spans="4:4" x14ac:dyDescent="0.25">
      <c r="D1023" s="4" t="s">
        <v>1064</v>
      </c>
    </row>
    <row r="1024" spans="4:4" x14ac:dyDescent="0.25">
      <c r="D1024" s="4" t="s">
        <v>1054</v>
      </c>
    </row>
    <row r="1025" spans="1:4" x14ac:dyDescent="0.25">
      <c r="D1025" s="4" t="s">
        <v>1072</v>
      </c>
    </row>
    <row r="1026" spans="1:4" x14ac:dyDescent="0.25">
      <c r="D1026" s="4" t="s">
        <v>1066</v>
      </c>
    </row>
    <row r="1027" spans="1:4" x14ac:dyDescent="0.25">
      <c r="D1027" s="4" t="s">
        <v>1063</v>
      </c>
    </row>
    <row r="1028" spans="1:4" x14ac:dyDescent="0.25">
      <c r="D1028" s="4" t="s">
        <v>1067</v>
      </c>
    </row>
    <row r="1029" spans="1:4" x14ac:dyDescent="0.25">
      <c r="D1029" s="4" t="s">
        <v>1070</v>
      </c>
    </row>
    <row r="1030" spans="1:4" x14ac:dyDescent="0.25">
      <c r="D1030" s="4" t="s">
        <v>1068</v>
      </c>
    </row>
    <row r="1031" spans="1:4" x14ac:dyDescent="0.25">
      <c r="D1031" s="4" t="s">
        <v>1055</v>
      </c>
    </row>
    <row r="1032" spans="1:4" x14ac:dyDescent="0.25">
      <c r="A1032" s="7"/>
      <c r="B1032" s="20"/>
      <c r="C1032" s="5"/>
      <c r="D1032" s="5" t="s">
        <v>1057</v>
      </c>
    </row>
    <row r="1033" spans="1:4" x14ac:dyDescent="0.25">
      <c r="A1033" s="14" t="s">
        <v>1058</v>
      </c>
      <c r="B1033" s="19">
        <v>44163</v>
      </c>
      <c r="C1033" s="8" t="str">
        <f>HYPERLINK("https://www.youtube.com/watch?v=9HEmOAxjBFI","Planking Tally Ho! (Wooden Boatbuilding / EP86)")</f>
        <v>Planking Tally Ho! (Wooden Boatbuilding / EP86)</v>
      </c>
      <c r="D1033" s="4" t="s">
        <v>1073</v>
      </c>
    </row>
    <row r="1034" spans="1:4" x14ac:dyDescent="0.25">
      <c r="D1034" s="4" t="s">
        <v>1113</v>
      </c>
    </row>
    <row r="1035" spans="1:4" x14ac:dyDescent="0.25">
      <c r="D1035" s="4" t="s">
        <v>1114</v>
      </c>
    </row>
    <row r="1036" spans="1:4" x14ac:dyDescent="0.25">
      <c r="D1036" s="4" t="s">
        <v>1074</v>
      </c>
    </row>
    <row r="1037" spans="1:4" x14ac:dyDescent="0.25">
      <c r="D1037" s="4" t="s">
        <v>1075</v>
      </c>
    </row>
    <row r="1038" spans="1:4" x14ac:dyDescent="0.25">
      <c r="D1038" s="4" t="s">
        <v>1078</v>
      </c>
    </row>
    <row r="1039" spans="1:4" x14ac:dyDescent="0.25">
      <c r="D1039" s="4" t="s">
        <v>1079</v>
      </c>
    </row>
    <row r="1040" spans="1:4" x14ac:dyDescent="0.25">
      <c r="D1040" s="4" t="s">
        <v>1080</v>
      </c>
    </row>
    <row r="1041" spans="4:4" x14ac:dyDescent="0.25">
      <c r="D1041" s="4" t="s">
        <v>1081</v>
      </c>
    </row>
    <row r="1042" spans="4:4" x14ac:dyDescent="0.25">
      <c r="D1042" s="4" t="s">
        <v>1088</v>
      </c>
    </row>
    <row r="1043" spans="4:4" x14ac:dyDescent="0.25">
      <c r="D1043" s="4" t="s">
        <v>1082</v>
      </c>
    </row>
    <row r="1044" spans="4:4" x14ac:dyDescent="0.25">
      <c r="D1044" s="4" t="s">
        <v>1083</v>
      </c>
    </row>
    <row r="1045" spans="4:4" x14ac:dyDescent="0.25">
      <c r="D1045" s="4" t="s">
        <v>1084</v>
      </c>
    </row>
    <row r="1046" spans="4:4" x14ac:dyDescent="0.25">
      <c r="D1046" s="4" t="s">
        <v>1089</v>
      </c>
    </row>
    <row r="1047" spans="4:4" x14ac:dyDescent="0.25">
      <c r="D1047" s="4" t="s">
        <v>1085</v>
      </c>
    </row>
    <row r="1048" spans="4:4" x14ac:dyDescent="0.25">
      <c r="D1048" s="4" t="s">
        <v>1115</v>
      </c>
    </row>
    <row r="1049" spans="4:4" x14ac:dyDescent="0.25">
      <c r="D1049" s="4" t="s">
        <v>1086</v>
      </c>
    </row>
    <row r="1050" spans="4:4" x14ac:dyDescent="0.25">
      <c r="D1050" s="4" t="s">
        <v>1087</v>
      </c>
    </row>
    <row r="1051" spans="4:4" x14ac:dyDescent="0.25">
      <c r="D1051" s="4" t="s">
        <v>1090</v>
      </c>
    </row>
    <row r="1052" spans="4:4" x14ac:dyDescent="0.25">
      <c r="D1052" s="4" t="s">
        <v>1076</v>
      </c>
    </row>
    <row r="1053" spans="4:4" x14ac:dyDescent="0.25">
      <c r="D1053" s="4" t="s">
        <v>1077</v>
      </c>
    </row>
    <row r="1054" spans="4:4" x14ac:dyDescent="0.25">
      <c r="D1054" s="4" t="s">
        <v>1091</v>
      </c>
    </row>
    <row r="1055" spans="4:4" x14ac:dyDescent="0.25">
      <c r="D1055" s="4" t="s">
        <v>1092</v>
      </c>
    </row>
    <row r="1056" spans="4:4" x14ac:dyDescent="0.25">
      <c r="D1056" s="4" t="s">
        <v>1116</v>
      </c>
    </row>
    <row r="1057" spans="4:4" x14ac:dyDescent="0.25">
      <c r="D1057" s="4" t="s">
        <v>1093</v>
      </c>
    </row>
    <row r="1058" spans="4:4" x14ac:dyDescent="0.25">
      <c r="D1058" s="4" t="s">
        <v>1094</v>
      </c>
    </row>
    <row r="1059" spans="4:4" x14ac:dyDescent="0.25">
      <c r="D1059" s="4" t="s">
        <v>1095</v>
      </c>
    </row>
    <row r="1060" spans="4:4" x14ac:dyDescent="0.25">
      <c r="D1060" s="4" t="s">
        <v>1096</v>
      </c>
    </row>
    <row r="1061" spans="4:4" x14ac:dyDescent="0.25">
      <c r="D1061" s="4" t="s">
        <v>1097</v>
      </c>
    </row>
    <row r="1062" spans="4:4" x14ac:dyDescent="0.25">
      <c r="D1062" s="4" t="s">
        <v>1098</v>
      </c>
    </row>
    <row r="1063" spans="4:4" x14ac:dyDescent="0.25">
      <c r="D1063" s="4" t="s">
        <v>1126</v>
      </c>
    </row>
    <row r="1064" spans="4:4" x14ac:dyDescent="0.25">
      <c r="D1064" s="4" t="s">
        <v>1099</v>
      </c>
    </row>
    <row r="1065" spans="4:4" x14ac:dyDescent="0.25">
      <c r="D1065" s="4" t="s">
        <v>1100</v>
      </c>
    </row>
    <row r="1066" spans="4:4" x14ac:dyDescent="0.25">
      <c r="D1066" s="4" t="s">
        <v>1101</v>
      </c>
    </row>
    <row r="1067" spans="4:4" x14ac:dyDescent="0.25">
      <c r="D1067" s="4" t="s">
        <v>1127</v>
      </c>
    </row>
    <row r="1068" spans="4:4" x14ac:dyDescent="0.25">
      <c r="D1068" s="4" t="s">
        <v>1117</v>
      </c>
    </row>
    <row r="1069" spans="4:4" x14ac:dyDescent="0.25">
      <c r="D1069" s="4" t="s">
        <v>1102</v>
      </c>
    </row>
    <row r="1070" spans="4:4" x14ac:dyDescent="0.25">
      <c r="D1070" s="4" t="s">
        <v>1103</v>
      </c>
    </row>
    <row r="1071" spans="4:4" x14ac:dyDescent="0.25">
      <c r="D1071" s="4" t="s">
        <v>1104</v>
      </c>
    </row>
    <row r="1072" spans="4:4" x14ac:dyDescent="0.25">
      <c r="D1072" s="4" t="s">
        <v>1118</v>
      </c>
    </row>
    <row r="1073" spans="1:4" x14ac:dyDescent="0.25">
      <c r="D1073" s="4" t="s">
        <v>1105</v>
      </c>
    </row>
    <row r="1074" spans="1:4" x14ac:dyDescent="0.25">
      <c r="D1074" s="8" t="str">
        <f>HYPERLINK("https://fairwindfasteners.com/","Fairwind Fasterners")</f>
        <v>Fairwind Fasterners</v>
      </c>
    </row>
    <row r="1075" spans="1:4" x14ac:dyDescent="0.25">
      <c r="D1075" s="4" t="s">
        <v>1119</v>
      </c>
    </row>
    <row r="1076" spans="1:4" x14ac:dyDescent="0.25">
      <c r="D1076" s="4" t="s">
        <v>1106</v>
      </c>
    </row>
    <row r="1077" spans="1:4" x14ac:dyDescent="0.25">
      <c r="D1077" s="4" t="s">
        <v>1107</v>
      </c>
    </row>
    <row r="1078" spans="1:4" x14ac:dyDescent="0.25">
      <c r="D1078" s="4" t="s">
        <v>1120</v>
      </c>
    </row>
    <row r="1079" spans="1:4" x14ac:dyDescent="0.25">
      <c r="D1079" s="4" t="s">
        <v>1108</v>
      </c>
    </row>
    <row r="1080" spans="1:4" x14ac:dyDescent="0.25">
      <c r="D1080" s="4" t="s">
        <v>1121</v>
      </c>
    </row>
    <row r="1081" spans="1:4" x14ac:dyDescent="0.25">
      <c r="D1081" s="4" t="s">
        <v>1122</v>
      </c>
    </row>
    <row r="1082" spans="1:4" x14ac:dyDescent="0.25">
      <c r="D1082" s="4" t="s">
        <v>1123</v>
      </c>
    </row>
    <row r="1083" spans="1:4" x14ac:dyDescent="0.25">
      <c r="D1083" s="4" t="s">
        <v>1124</v>
      </c>
    </row>
    <row r="1084" spans="1:4" x14ac:dyDescent="0.25">
      <c r="D1084" s="4" t="s">
        <v>1109</v>
      </c>
    </row>
    <row r="1085" spans="1:4" x14ac:dyDescent="0.25">
      <c r="D1085" s="4" t="s">
        <v>1110</v>
      </c>
    </row>
    <row r="1086" spans="1:4" x14ac:dyDescent="0.25">
      <c r="D1086" s="4" t="s">
        <v>1111</v>
      </c>
    </row>
    <row r="1087" spans="1:4" x14ac:dyDescent="0.25">
      <c r="A1087" s="7"/>
      <c r="B1087" s="20"/>
      <c r="C1087" s="5"/>
      <c r="D1087" s="5" t="s">
        <v>1112</v>
      </c>
    </row>
    <row r="1088" spans="1:4" x14ac:dyDescent="0.25">
      <c r="A1088" s="14" t="s">
        <v>1125</v>
      </c>
      <c r="B1088" s="19">
        <v>44177</v>
      </c>
      <c r="C1088" s="8" t="str">
        <f>HYPERLINK("https://www.youtube.com/watch?v=xohxmwPfctg","Choosing the Engine (Rebuilding Tally Ho / EP87)")</f>
        <v>Choosing the Engine (Rebuilding Tally Ho / EP87)</v>
      </c>
      <c r="D1088" s="4" t="s">
        <v>1299</v>
      </c>
    </row>
    <row r="1089" spans="4:4" x14ac:dyDescent="0.25">
      <c r="D1089" s="4" t="s">
        <v>1129</v>
      </c>
    </row>
    <row r="1090" spans="4:4" x14ac:dyDescent="0.25">
      <c r="D1090" s="4" t="s">
        <v>1130</v>
      </c>
    </row>
    <row r="1091" spans="4:4" x14ac:dyDescent="0.25">
      <c r="D1091" s="4" t="s">
        <v>1133</v>
      </c>
    </row>
    <row r="1092" spans="4:4" x14ac:dyDescent="0.25">
      <c r="D1092" s="4" t="s">
        <v>1131</v>
      </c>
    </row>
    <row r="1093" spans="4:4" x14ac:dyDescent="0.25">
      <c r="D1093" s="4" t="s">
        <v>1132</v>
      </c>
    </row>
    <row r="1094" spans="4:4" x14ac:dyDescent="0.25">
      <c r="D1094" s="4" t="s">
        <v>1147</v>
      </c>
    </row>
    <row r="1095" spans="4:4" x14ac:dyDescent="0.25">
      <c r="D1095" s="4" t="s">
        <v>1134</v>
      </c>
    </row>
    <row r="1096" spans="4:4" x14ac:dyDescent="0.25">
      <c r="D1096" s="4" t="s">
        <v>1148</v>
      </c>
    </row>
    <row r="1097" spans="4:4" x14ac:dyDescent="0.25">
      <c r="D1097" s="4" t="s">
        <v>1135</v>
      </c>
    </row>
    <row r="1098" spans="4:4" x14ac:dyDescent="0.25">
      <c r="D1098" s="4" t="s">
        <v>1136</v>
      </c>
    </row>
    <row r="1099" spans="4:4" x14ac:dyDescent="0.25">
      <c r="D1099" s="4" t="s">
        <v>1149</v>
      </c>
    </row>
    <row r="1100" spans="4:4" x14ac:dyDescent="0.25">
      <c r="D1100" s="4" t="s">
        <v>1137</v>
      </c>
    </row>
    <row r="1101" spans="4:4" x14ac:dyDescent="0.25">
      <c r="D1101" s="4" t="s">
        <v>1138</v>
      </c>
    </row>
    <row r="1102" spans="4:4" x14ac:dyDescent="0.25">
      <c r="D1102" s="4" t="s">
        <v>1150</v>
      </c>
    </row>
    <row r="1103" spans="4:4" x14ac:dyDescent="0.25">
      <c r="D1103" s="4" t="s">
        <v>1139</v>
      </c>
    </row>
    <row r="1104" spans="4:4" x14ac:dyDescent="0.25">
      <c r="D1104" s="4" t="s">
        <v>1142</v>
      </c>
    </row>
    <row r="1105" spans="1:4" x14ac:dyDescent="0.25">
      <c r="D1105" s="4" t="s">
        <v>1151</v>
      </c>
    </row>
    <row r="1106" spans="1:4" x14ac:dyDescent="0.25">
      <c r="D1106" s="4" t="s">
        <v>1140</v>
      </c>
    </row>
    <row r="1107" spans="1:4" x14ac:dyDescent="0.25">
      <c r="D1107" s="4" t="s">
        <v>1141</v>
      </c>
    </row>
    <row r="1108" spans="1:4" x14ac:dyDescent="0.25">
      <c r="D1108" s="4" t="s">
        <v>1152</v>
      </c>
    </row>
    <row r="1109" spans="1:4" x14ac:dyDescent="0.25">
      <c r="D1109" s="4" t="s">
        <v>1153</v>
      </c>
    </row>
    <row r="1110" spans="1:4" x14ac:dyDescent="0.25">
      <c r="D1110" s="4" t="s">
        <v>1143</v>
      </c>
    </row>
    <row r="1111" spans="1:4" x14ac:dyDescent="0.25">
      <c r="D1111" s="4" t="s">
        <v>1154</v>
      </c>
    </row>
    <row r="1112" spans="1:4" x14ac:dyDescent="0.25">
      <c r="D1112" s="4" t="s">
        <v>1155</v>
      </c>
    </row>
    <row r="1113" spans="1:4" x14ac:dyDescent="0.25">
      <c r="D1113" s="8" t="str">
        <f>HYPERLINK("https://betamarine.co.uk/portfolio/beta-85t/","Beta 85T (85 hp @ 2,800 rpm)")</f>
        <v>Beta 85T (85 hp @ 2,800 rpm)</v>
      </c>
    </row>
    <row r="1114" spans="1:4" x14ac:dyDescent="0.25">
      <c r="D1114" s="8" t="str">
        <f>HYPERLINK("https://betamarine.co.uk/he-hybrid-propulsion/","Twin Hybrid Motor (Beta 75 – Beta 150)")</f>
        <v>Twin Hybrid Motor (Beta 75 – Beta 150)</v>
      </c>
    </row>
    <row r="1115" spans="1:4" x14ac:dyDescent="0.25">
      <c r="D1115" s="4" t="s">
        <v>1144</v>
      </c>
    </row>
    <row r="1116" spans="1:4" x14ac:dyDescent="0.25">
      <c r="A1116" s="7"/>
      <c r="B1116" s="20"/>
      <c r="C1116" s="5"/>
      <c r="D1116" s="5" t="s">
        <v>1145</v>
      </c>
    </row>
    <row r="1117" spans="1:4" x14ac:dyDescent="0.25">
      <c r="A1117" s="14" t="s">
        <v>1146</v>
      </c>
      <c r="B1117" s="19">
        <v>44192</v>
      </c>
      <c r="C1117" s="8" t="str">
        <f>HYPERLINK("https://www.youtube.com/watch?v=6ifcz2WS_XI","Christmas Planking Special! (EP88 / Tally Ho / Boatbuilding)")</f>
        <v>Christmas Planking Special! (EP88 / Tally Ho / Boatbuilding)</v>
      </c>
      <c r="D1117" s="4" t="s">
        <v>1190</v>
      </c>
    </row>
    <row r="1118" spans="1:4" x14ac:dyDescent="0.25">
      <c r="D1118" s="4" t="s">
        <v>1156</v>
      </c>
    </row>
    <row r="1119" spans="1:4" x14ac:dyDescent="0.25">
      <c r="D1119" s="4" t="s">
        <v>1157</v>
      </c>
    </row>
    <row r="1120" spans="1:4" x14ac:dyDescent="0.25">
      <c r="D1120" s="4" t="s">
        <v>1158</v>
      </c>
    </row>
    <row r="1121" spans="4:4" x14ac:dyDescent="0.25">
      <c r="D1121" s="4" t="s">
        <v>1191</v>
      </c>
    </row>
    <row r="1122" spans="4:4" x14ac:dyDescent="0.25">
      <c r="D1122" s="4" t="s">
        <v>1159</v>
      </c>
    </row>
    <row r="1123" spans="4:4" x14ac:dyDescent="0.25">
      <c r="D1123" s="4" t="s">
        <v>1192</v>
      </c>
    </row>
    <row r="1124" spans="4:4" x14ac:dyDescent="0.25">
      <c r="D1124" s="4" t="s">
        <v>1160</v>
      </c>
    </row>
    <row r="1125" spans="4:4" x14ac:dyDescent="0.25">
      <c r="D1125" s="4" t="s">
        <v>1161</v>
      </c>
    </row>
    <row r="1126" spans="4:4" x14ac:dyDescent="0.25">
      <c r="D1126" s="4" t="s">
        <v>1193</v>
      </c>
    </row>
    <row r="1127" spans="4:4" x14ac:dyDescent="0.25">
      <c r="D1127" s="4" t="s">
        <v>1162</v>
      </c>
    </row>
    <row r="1128" spans="4:4" x14ac:dyDescent="0.25">
      <c r="D1128" s="4" t="s">
        <v>1163</v>
      </c>
    </row>
    <row r="1129" spans="4:4" x14ac:dyDescent="0.25">
      <c r="D1129" s="8" t="str">
        <f>HYPERLINK("https://www.rdsmithmfg.com/","RD Smith manufacturing")</f>
        <v>RD Smith manufacturing</v>
      </c>
    </row>
    <row r="1130" spans="4:4" x14ac:dyDescent="0.25">
      <c r="D1130" s="4" t="s">
        <v>1164</v>
      </c>
    </row>
    <row r="1131" spans="4:4" x14ac:dyDescent="0.25">
      <c r="D1131" s="4" t="s">
        <v>1165</v>
      </c>
    </row>
    <row r="1132" spans="4:4" x14ac:dyDescent="0.25">
      <c r="D1132" s="4" t="s">
        <v>1166</v>
      </c>
    </row>
    <row r="1133" spans="4:4" x14ac:dyDescent="0.25">
      <c r="D1133" s="4" t="s">
        <v>1167</v>
      </c>
    </row>
    <row r="1134" spans="4:4" x14ac:dyDescent="0.25">
      <c r="D1134" s="4" t="s">
        <v>1194</v>
      </c>
    </row>
    <row r="1135" spans="4:4" x14ac:dyDescent="0.25">
      <c r="D1135" s="4" t="s">
        <v>1195</v>
      </c>
    </row>
    <row r="1136" spans="4:4" x14ac:dyDescent="0.25">
      <c r="D1136" s="4" t="s">
        <v>1168</v>
      </c>
    </row>
    <row r="1137" spans="4:4" x14ac:dyDescent="0.25">
      <c r="D1137" s="4" t="s">
        <v>1169</v>
      </c>
    </row>
    <row r="1138" spans="4:4" x14ac:dyDescent="0.25">
      <c r="D1138" s="4" t="s">
        <v>1170</v>
      </c>
    </row>
    <row r="1139" spans="4:4" x14ac:dyDescent="0.25">
      <c r="D1139" s="4" t="s">
        <v>1171</v>
      </c>
    </row>
    <row r="1140" spans="4:4" x14ac:dyDescent="0.25">
      <c r="D1140" s="4" t="s">
        <v>1172</v>
      </c>
    </row>
    <row r="1141" spans="4:4" x14ac:dyDescent="0.25">
      <c r="D1141" s="4" t="s">
        <v>1173</v>
      </c>
    </row>
    <row r="1142" spans="4:4" x14ac:dyDescent="0.25">
      <c r="D1142" s="4" t="s">
        <v>1196</v>
      </c>
    </row>
    <row r="1143" spans="4:4" x14ac:dyDescent="0.25">
      <c r="D1143" s="4" t="s">
        <v>1174</v>
      </c>
    </row>
    <row r="1144" spans="4:4" x14ac:dyDescent="0.25">
      <c r="D1144" s="4" t="s">
        <v>1177</v>
      </c>
    </row>
    <row r="1145" spans="4:4" x14ac:dyDescent="0.25">
      <c r="D1145" s="4" t="s">
        <v>1178</v>
      </c>
    </row>
    <row r="1146" spans="4:4" x14ac:dyDescent="0.25">
      <c r="D1146" s="4" t="s">
        <v>1175</v>
      </c>
    </row>
    <row r="1147" spans="4:4" x14ac:dyDescent="0.25">
      <c r="D1147" s="4" t="s">
        <v>1176</v>
      </c>
    </row>
    <row r="1148" spans="4:4" x14ac:dyDescent="0.25">
      <c r="D1148" s="4" t="s">
        <v>1180</v>
      </c>
    </row>
    <row r="1149" spans="4:4" x14ac:dyDescent="0.25">
      <c r="D1149" s="4" t="s">
        <v>1179</v>
      </c>
    </row>
    <row r="1150" spans="4:4" x14ac:dyDescent="0.25">
      <c r="D1150" s="4" t="s">
        <v>1197</v>
      </c>
    </row>
    <row r="1151" spans="4:4" x14ac:dyDescent="0.25">
      <c r="D1151" s="4" t="s">
        <v>1198</v>
      </c>
    </row>
    <row r="1152" spans="4:4" x14ac:dyDescent="0.25">
      <c r="D1152" s="4" t="s">
        <v>1199</v>
      </c>
    </row>
    <row r="1153" spans="1:4" x14ac:dyDescent="0.25">
      <c r="D1153" s="4" t="s">
        <v>1181</v>
      </c>
    </row>
    <row r="1154" spans="1:4" x14ac:dyDescent="0.25">
      <c r="D1154" s="4" t="s">
        <v>1200</v>
      </c>
    </row>
    <row r="1155" spans="1:4" x14ac:dyDescent="0.25">
      <c r="D1155" s="4" t="s">
        <v>1182</v>
      </c>
    </row>
    <row r="1156" spans="1:4" x14ac:dyDescent="0.25">
      <c r="D1156" s="4" t="s">
        <v>1183</v>
      </c>
    </row>
    <row r="1157" spans="1:4" x14ac:dyDescent="0.25">
      <c r="D1157" s="4" t="s">
        <v>1184</v>
      </c>
    </row>
    <row r="1158" spans="1:4" x14ac:dyDescent="0.25">
      <c r="D1158" s="4" t="s">
        <v>1185</v>
      </c>
    </row>
    <row r="1159" spans="1:4" x14ac:dyDescent="0.25">
      <c r="D1159" s="4" t="s">
        <v>1187</v>
      </c>
    </row>
    <row r="1160" spans="1:4" x14ac:dyDescent="0.25">
      <c r="D1160" s="4" t="s">
        <v>1186</v>
      </c>
    </row>
    <row r="1161" spans="1:4" x14ac:dyDescent="0.25">
      <c r="D1161" s="4" t="s">
        <v>1188</v>
      </c>
    </row>
    <row r="1162" spans="1:4" x14ac:dyDescent="0.25">
      <c r="D1162" s="4" t="s">
        <v>1209</v>
      </c>
    </row>
    <row r="1163" spans="1:4" s="1" customFormat="1" x14ac:dyDescent="0.25">
      <c r="A1163" s="7"/>
      <c r="B1163" s="20"/>
      <c r="C1163" s="5"/>
      <c r="D1163" s="5" t="s">
        <v>1201</v>
      </c>
    </row>
    <row r="1164" spans="1:4" x14ac:dyDescent="0.25">
      <c r="A1164" s="14" t="s">
        <v>1189</v>
      </c>
      <c r="B1164" s="19">
        <v>44205</v>
      </c>
      <c r="C1164" s="8" t="str">
        <f>HYPERLINK("https://www.youtube.com/watch?v=mR5jwxJcEGc","“Hey Pete, what are you doing?!” (Rebuilding Tally Ho / EP89)")</f>
        <v>“Hey Pete, what are you doing?!” (Rebuilding Tally Ho / EP89)</v>
      </c>
      <c r="D1164" s="4" t="s">
        <v>1202</v>
      </c>
    </row>
    <row r="1165" spans="1:4" x14ac:dyDescent="0.25">
      <c r="D1165" s="4" t="s">
        <v>1203</v>
      </c>
    </row>
    <row r="1166" spans="1:4" x14ac:dyDescent="0.25">
      <c r="D1166" s="4" t="s">
        <v>1220</v>
      </c>
    </row>
    <row r="1167" spans="1:4" x14ac:dyDescent="0.25">
      <c r="D1167" s="4" t="s">
        <v>1221</v>
      </c>
    </row>
    <row r="1168" spans="1:4" x14ac:dyDescent="0.25">
      <c r="D1168" s="4" t="s">
        <v>1204</v>
      </c>
    </row>
    <row r="1169" spans="4:4" x14ac:dyDescent="0.25">
      <c r="D1169" s="8" t="str">
        <f>HYPERLINK("https://www.nwswb.edu/","Northwestern School of Wooden Boatbuilding")</f>
        <v>Northwestern School of Wooden Boatbuilding</v>
      </c>
    </row>
    <row r="1170" spans="4:4" x14ac:dyDescent="0.25">
      <c r="D1170" s="4" t="s">
        <v>1205</v>
      </c>
    </row>
    <row r="1171" spans="4:4" x14ac:dyDescent="0.25">
      <c r="D1171" s="4" t="s">
        <v>1206</v>
      </c>
    </row>
    <row r="1172" spans="4:4" x14ac:dyDescent="0.25">
      <c r="D1172" s="8" t="str">
        <f>HYPERLINK("https://ptshipwrights.com/2018/","Port Townsend Shipwrights Co-Op")</f>
        <v>Port Townsend Shipwrights Co-Op</v>
      </c>
    </row>
    <row r="1173" spans="4:4" x14ac:dyDescent="0.25">
      <c r="D1173" s="8" t="str">
        <f>HYPERLINK("https://www.instagram.com/diecedarpine/","Pete's Instagram")</f>
        <v>Pete's Instagram</v>
      </c>
    </row>
    <row r="1174" spans="4:4" x14ac:dyDescent="0.25">
      <c r="D1174" s="4" t="s">
        <v>1226</v>
      </c>
    </row>
    <row r="1175" spans="4:4" x14ac:dyDescent="0.25">
      <c r="D1175" s="4" t="s">
        <v>1207</v>
      </c>
    </row>
    <row r="1176" spans="4:4" x14ac:dyDescent="0.25">
      <c r="D1176" s="4" t="s">
        <v>1222</v>
      </c>
    </row>
    <row r="1177" spans="4:4" x14ac:dyDescent="0.25">
      <c r="D1177" s="8" t="str">
        <f>HYPERLINK("https://www.youtube.com/channel/UCXIlPuc45MBAHorIYCft-WQ","Western Flyer on Youtube")</f>
        <v>Western Flyer on Youtube</v>
      </c>
    </row>
    <row r="1178" spans="4:4" x14ac:dyDescent="0.25">
      <c r="D1178" s="4" t="s">
        <v>1208</v>
      </c>
    </row>
    <row r="1179" spans="4:4" x14ac:dyDescent="0.25">
      <c r="D1179" s="4" t="s">
        <v>1210</v>
      </c>
    </row>
    <row r="1180" spans="4:4" x14ac:dyDescent="0.25">
      <c r="D1180" s="4" t="s">
        <v>1211</v>
      </c>
    </row>
    <row r="1181" spans="4:4" x14ac:dyDescent="0.25">
      <c r="D1181" s="4" t="s">
        <v>1212</v>
      </c>
    </row>
    <row r="1182" spans="4:4" x14ac:dyDescent="0.25">
      <c r="D1182" s="4" t="s">
        <v>1225</v>
      </c>
    </row>
    <row r="1183" spans="4:4" x14ac:dyDescent="0.25">
      <c r="D1183" s="4" t="s">
        <v>1213</v>
      </c>
    </row>
    <row r="1184" spans="4:4" x14ac:dyDescent="0.25">
      <c r="D1184" s="4" t="s">
        <v>1214</v>
      </c>
    </row>
    <row r="1185" spans="1:4" x14ac:dyDescent="0.25">
      <c r="D1185" s="4" t="s">
        <v>1215</v>
      </c>
    </row>
    <row r="1186" spans="1:4" x14ac:dyDescent="0.25">
      <c r="D1186" s="4" t="s">
        <v>1216</v>
      </c>
    </row>
    <row r="1187" spans="1:4" x14ac:dyDescent="0.25">
      <c r="D1187" s="4" t="s">
        <v>1217</v>
      </c>
    </row>
    <row r="1188" spans="1:4" x14ac:dyDescent="0.25">
      <c r="D1188" s="8" t="str">
        <f>HYPERLINK("https://youtu.be/qFMnc4P5_NM","Michael (Jake) Jacobson Memorial")</f>
        <v>Michael (Jake) Jacobson Memorial</v>
      </c>
    </row>
    <row r="1189" spans="1:4" x14ac:dyDescent="0.25">
      <c r="D1189" s="4" t="s">
        <v>1223</v>
      </c>
    </row>
    <row r="1190" spans="1:4" x14ac:dyDescent="0.25">
      <c r="D1190" s="4" t="s">
        <v>1218</v>
      </c>
    </row>
    <row r="1191" spans="1:4" x14ac:dyDescent="0.25">
      <c r="A1191" s="7"/>
      <c r="B1191" s="20"/>
      <c r="C1191" s="5"/>
      <c r="D1191" s="5" t="s">
        <v>1224</v>
      </c>
    </row>
    <row r="1192" spans="1:4" x14ac:dyDescent="0.25">
      <c r="A1192" s="14" t="s">
        <v>1219</v>
      </c>
      <c r="B1192" s="19">
        <v>44226</v>
      </c>
      <c r="C1192" s="8" t="str">
        <f>HYPERLINK("https://www.youtube.com/watch?v=WuiaVpCNYNo","The Rig &amp; Sailplan (Rebuilding Tally Ho / EP90)")</f>
        <v>The Rig &amp; Sailplan (Rebuilding Tally Ho / EP90)</v>
      </c>
      <c r="D1192" s="4" t="s">
        <v>1288</v>
      </c>
    </row>
    <row r="1193" spans="1:4" x14ac:dyDescent="0.25">
      <c r="D1193" s="4" t="s">
        <v>1289</v>
      </c>
    </row>
    <row r="1194" spans="1:4" x14ac:dyDescent="0.25">
      <c r="D1194" s="4" t="s">
        <v>1227</v>
      </c>
    </row>
    <row r="1195" spans="1:4" x14ac:dyDescent="0.25">
      <c r="D1195" s="44" t="s">
        <v>1235</v>
      </c>
    </row>
    <row r="1196" spans="1:4" x14ac:dyDescent="0.25">
      <c r="D1196" s="4" t="s">
        <v>1228</v>
      </c>
    </row>
    <row r="1197" spans="1:4" x14ac:dyDescent="0.25">
      <c r="D1197" s="4" t="s">
        <v>1229</v>
      </c>
    </row>
    <row r="1198" spans="1:4" x14ac:dyDescent="0.25">
      <c r="D1198" s="4" t="s">
        <v>1230</v>
      </c>
    </row>
    <row r="1199" spans="1:4" x14ac:dyDescent="0.25">
      <c r="D1199" s="4" t="s">
        <v>1231</v>
      </c>
    </row>
    <row r="1200" spans="1:4" x14ac:dyDescent="0.25">
      <c r="D1200" s="4" t="s">
        <v>1290</v>
      </c>
    </row>
    <row r="1201" spans="4:4" x14ac:dyDescent="0.25">
      <c r="D1201" s="4" t="s">
        <v>1232</v>
      </c>
    </row>
    <row r="1202" spans="4:4" x14ac:dyDescent="0.25">
      <c r="D1202" s="4" t="s">
        <v>1233</v>
      </c>
    </row>
    <row r="1203" spans="4:4" x14ac:dyDescent="0.25">
      <c r="D1203" s="4" t="s">
        <v>1234</v>
      </c>
    </row>
    <row r="1204" spans="4:4" x14ac:dyDescent="0.25">
      <c r="D1204" s="4" t="s">
        <v>1236</v>
      </c>
    </row>
    <row r="1205" spans="4:4" x14ac:dyDescent="0.25">
      <c r="D1205" s="44" t="s">
        <v>1255</v>
      </c>
    </row>
    <row r="1206" spans="4:4" x14ac:dyDescent="0.25">
      <c r="D1206" s="4" t="s">
        <v>1237</v>
      </c>
    </row>
    <row r="1207" spans="4:4" x14ac:dyDescent="0.25">
      <c r="D1207" s="4" t="s">
        <v>1239</v>
      </c>
    </row>
    <row r="1208" spans="4:4" x14ac:dyDescent="0.25">
      <c r="D1208" s="4" t="s">
        <v>1240</v>
      </c>
    </row>
    <row r="1209" spans="4:4" x14ac:dyDescent="0.25">
      <c r="D1209" s="4" t="s">
        <v>1238</v>
      </c>
    </row>
    <row r="1210" spans="4:4" x14ac:dyDescent="0.25">
      <c r="D1210" s="44" t="s">
        <v>1256</v>
      </c>
    </row>
    <row r="1211" spans="4:4" x14ac:dyDescent="0.25">
      <c r="D1211" s="4" t="s">
        <v>1241</v>
      </c>
    </row>
    <row r="1212" spans="4:4" x14ac:dyDescent="0.25">
      <c r="D1212" s="4" t="s">
        <v>1242</v>
      </c>
    </row>
    <row r="1213" spans="4:4" x14ac:dyDescent="0.25">
      <c r="D1213" s="4" t="s">
        <v>1243</v>
      </c>
    </row>
    <row r="1214" spans="4:4" x14ac:dyDescent="0.25">
      <c r="D1214" s="44" t="s">
        <v>1291</v>
      </c>
    </row>
    <row r="1215" spans="4:4" x14ac:dyDescent="0.25">
      <c r="D1215" s="4" t="s">
        <v>1244</v>
      </c>
    </row>
    <row r="1216" spans="4:4" x14ac:dyDescent="0.25">
      <c r="D1216" s="8" t="str">
        <f>HYPERLINK("https://en.wikipedia.org/wiki/Albert_Strange","Albert Strange wiki")</f>
        <v>Albert Strange wiki</v>
      </c>
    </row>
    <row r="1217" spans="4:4" x14ac:dyDescent="0.25">
      <c r="D1217" s="4" t="s">
        <v>1245</v>
      </c>
    </row>
    <row r="1218" spans="4:4" x14ac:dyDescent="0.25">
      <c r="D1218" s="44" t="s">
        <v>1257</v>
      </c>
    </row>
    <row r="1219" spans="4:4" x14ac:dyDescent="0.25">
      <c r="D1219" s="4" t="s">
        <v>1246</v>
      </c>
    </row>
    <row r="1220" spans="4:4" x14ac:dyDescent="0.25">
      <c r="D1220" s="4" t="s">
        <v>1229</v>
      </c>
    </row>
    <row r="1221" spans="4:4" x14ac:dyDescent="0.25">
      <c r="D1221" s="4" t="s">
        <v>1247</v>
      </c>
    </row>
    <row r="1222" spans="4:4" x14ac:dyDescent="0.25">
      <c r="D1222" s="4" t="s">
        <v>1248</v>
      </c>
    </row>
    <row r="1223" spans="4:4" x14ac:dyDescent="0.25">
      <c r="D1223" s="4" t="s">
        <v>1249</v>
      </c>
    </row>
    <row r="1224" spans="4:4" x14ac:dyDescent="0.25">
      <c r="D1224" s="4" t="s">
        <v>1252</v>
      </c>
    </row>
    <row r="1225" spans="4:4" x14ac:dyDescent="0.25">
      <c r="D1225" s="4" t="s">
        <v>1251</v>
      </c>
    </row>
    <row r="1226" spans="4:4" x14ac:dyDescent="0.25">
      <c r="D1226" s="4" t="s">
        <v>1250</v>
      </c>
    </row>
    <row r="1227" spans="4:4" x14ac:dyDescent="0.25">
      <c r="D1227" s="4" t="s">
        <v>1254</v>
      </c>
    </row>
    <row r="1228" spans="4:4" x14ac:dyDescent="0.25">
      <c r="D1228" s="4" t="s">
        <v>1253</v>
      </c>
    </row>
    <row r="1229" spans="4:4" x14ac:dyDescent="0.25">
      <c r="D1229" s="44" t="s">
        <v>1262</v>
      </c>
    </row>
    <row r="1230" spans="4:4" x14ac:dyDescent="0.25">
      <c r="D1230" s="4" t="s">
        <v>1258</v>
      </c>
    </row>
    <row r="1231" spans="4:4" x14ac:dyDescent="0.25">
      <c r="D1231" s="4" t="s">
        <v>1259</v>
      </c>
    </row>
    <row r="1232" spans="4:4" x14ac:dyDescent="0.25">
      <c r="D1232" s="4" t="s">
        <v>1260</v>
      </c>
    </row>
    <row r="1233" spans="4:4" x14ac:dyDescent="0.25">
      <c r="D1233" s="4" t="s">
        <v>1261</v>
      </c>
    </row>
    <row r="1234" spans="4:4" x14ac:dyDescent="0.25">
      <c r="D1234" s="44" t="s">
        <v>1263</v>
      </c>
    </row>
    <row r="1235" spans="4:4" x14ac:dyDescent="0.25">
      <c r="D1235" s="4" t="s">
        <v>1264</v>
      </c>
    </row>
    <row r="1236" spans="4:4" x14ac:dyDescent="0.25">
      <c r="D1236" s="4" t="s">
        <v>1265</v>
      </c>
    </row>
    <row r="1237" spans="4:4" x14ac:dyDescent="0.25">
      <c r="D1237" s="4" t="s">
        <v>1266</v>
      </c>
    </row>
    <row r="1238" spans="4:4" x14ac:dyDescent="0.25">
      <c r="D1238" s="4" t="s">
        <v>1274</v>
      </c>
    </row>
    <row r="1239" spans="4:4" x14ac:dyDescent="0.25">
      <c r="D1239" s="4" t="s">
        <v>1275</v>
      </c>
    </row>
    <row r="1240" spans="4:4" x14ac:dyDescent="0.25">
      <c r="D1240" s="4" t="s">
        <v>1267</v>
      </c>
    </row>
    <row r="1241" spans="4:4" x14ac:dyDescent="0.25">
      <c r="D1241" s="4" t="s">
        <v>1268</v>
      </c>
    </row>
    <row r="1242" spans="4:4" x14ac:dyDescent="0.25">
      <c r="D1242" s="44" t="s">
        <v>1269</v>
      </c>
    </row>
    <row r="1243" spans="4:4" x14ac:dyDescent="0.25">
      <c r="D1243" s="4" t="s">
        <v>1270</v>
      </c>
    </row>
    <row r="1244" spans="4:4" x14ac:dyDescent="0.25">
      <c r="D1244" s="4" t="s">
        <v>1271</v>
      </c>
    </row>
    <row r="1245" spans="4:4" x14ac:dyDescent="0.25">
      <c r="D1245" s="4" t="s">
        <v>1272</v>
      </c>
    </row>
    <row r="1246" spans="4:4" x14ac:dyDescent="0.25">
      <c r="D1246" s="4" t="s">
        <v>1273</v>
      </c>
    </row>
    <row r="1247" spans="4:4" x14ac:dyDescent="0.25">
      <c r="D1247" s="4" t="s">
        <v>1276</v>
      </c>
    </row>
    <row r="1248" spans="4:4" x14ac:dyDescent="0.25">
      <c r="D1248" s="4" t="s">
        <v>1277</v>
      </c>
    </row>
    <row r="1249" spans="4:4" x14ac:dyDescent="0.25">
      <c r="D1249" s="4" t="s">
        <v>1292</v>
      </c>
    </row>
    <row r="1250" spans="4:4" x14ac:dyDescent="0.25">
      <c r="D1250" s="4" t="s">
        <v>1278</v>
      </c>
    </row>
    <row r="1251" spans="4:4" x14ac:dyDescent="0.25">
      <c r="D1251" s="44" t="s">
        <v>1279</v>
      </c>
    </row>
    <row r="1252" spans="4:4" x14ac:dyDescent="0.25">
      <c r="D1252" s="8" t="str">
        <f>HYPERLINK("http://nwsailsandcanvas.com/","North West Sails &amp; Canvas Inc")</f>
        <v>North West Sails &amp; Canvas Inc</v>
      </c>
    </row>
    <row r="1253" spans="4:4" ht="14.25" customHeight="1" x14ac:dyDescent="0.25">
      <c r="D1253" s="4" t="s">
        <v>1293</v>
      </c>
    </row>
    <row r="1254" spans="4:4" x14ac:dyDescent="0.25">
      <c r="D1254" s="8" t="str">
        <f>HYPERLINK("http://on4xb.be/Tally_Ho/sailplan.pdf","ASA newsletter excerpt")</f>
        <v>ASA newsletter excerpt</v>
      </c>
    </row>
    <row r="1255" spans="4:4" x14ac:dyDescent="0.25">
      <c r="D1255" s="4" t="s">
        <v>1281</v>
      </c>
    </row>
    <row r="1256" spans="4:4" x14ac:dyDescent="0.25">
      <c r="D1256" s="4" t="s">
        <v>1282</v>
      </c>
    </row>
    <row r="1257" spans="4:4" x14ac:dyDescent="0.25">
      <c r="D1257" s="44" t="s">
        <v>1280</v>
      </c>
    </row>
    <row r="1258" spans="4:4" x14ac:dyDescent="0.25">
      <c r="D1258" s="4" t="s">
        <v>1283</v>
      </c>
    </row>
    <row r="1259" spans="4:4" x14ac:dyDescent="0.25">
      <c r="D1259" s="4" t="s">
        <v>1284</v>
      </c>
    </row>
    <row r="1260" spans="4:4" x14ac:dyDescent="0.25">
      <c r="D1260" s="4" t="s">
        <v>1285</v>
      </c>
    </row>
    <row r="1261" spans="4:4" x14ac:dyDescent="0.25">
      <c r="D1261" s="4" t="s">
        <v>1294</v>
      </c>
    </row>
    <row r="1262" spans="4:4" x14ac:dyDescent="0.25">
      <c r="D1262" s="4" t="s">
        <v>1295</v>
      </c>
    </row>
    <row r="1263" spans="4:4" x14ac:dyDescent="0.25">
      <c r="D1263" s="4" t="s">
        <v>1296</v>
      </c>
    </row>
    <row r="1264" spans="4:4" x14ac:dyDescent="0.25">
      <c r="D1264" s="4" t="s">
        <v>1297</v>
      </c>
    </row>
    <row r="1265" spans="1:4" x14ac:dyDescent="0.25">
      <c r="D1265" s="4" t="s">
        <v>1286</v>
      </c>
    </row>
    <row r="1266" spans="1:4" x14ac:dyDescent="0.25">
      <c r="D1266" s="4" t="s">
        <v>1287</v>
      </c>
    </row>
    <row r="1267" spans="1:4" x14ac:dyDescent="0.25">
      <c r="A1267" s="7"/>
      <c r="B1267" s="20"/>
      <c r="C1267" s="5"/>
      <c r="D1267" s="5" t="s">
        <v>1298</v>
      </c>
    </row>
    <row r="1268" spans="1:4" x14ac:dyDescent="0.25">
      <c r="A1268" s="14" t="s">
        <v>1326</v>
      </c>
      <c r="B1268" s="19">
        <v>44240</v>
      </c>
      <c r="C1268" s="8" t="str">
        <f>HYPERLINK("https://youtu.be/LJnxa6aRz0c","Planking the Hull - Part 1 (Rebuilding Tally Ho / EP91.1)")</f>
        <v>Planking the Hull - Part 1 (Rebuilding Tally Ho / EP91.1)</v>
      </c>
      <c r="D1268" s="4" t="s">
        <v>1304</v>
      </c>
    </row>
    <row r="1269" spans="1:4" x14ac:dyDescent="0.25">
      <c r="D1269" s="4" t="s">
        <v>1301</v>
      </c>
    </row>
    <row r="1270" spans="1:4" x14ac:dyDescent="0.25">
      <c r="D1270" s="4" t="s">
        <v>1302</v>
      </c>
    </row>
    <row r="1271" spans="1:4" x14ac:dyDescent="0.25">
      <c r="D1271" s="4" t="s">
        <v>1303</v>
      </c>
    </row>
    <row r="1272" spans="1:4" x14ac:dyDescent="0.25">
      <c r="D1272" s="4" t="s">
        <v>1305</v>
      </c>
    </row>
    <row r="1273" spans="1:4" x14ac:dyDescent="0.25">
      <c r="D1273" s="4" t="s">
        <v>1306</v>
      </c>
    </row>
    <row r="1274" spans="1:4" x14ac:dyDescent="0.25">
      <c r="D1274" s="4" t="s">
        <v>1307</v>
      </c>
    </row>
    <row r="1275" spans="1:4" x14ac:dyDescent="0.25">
      <c r="D1275" s="4" t="s">
        <v>1351</v>
      </c>
    </row>
    <row r="1276" spans="1:4" x14ac:dyDescent="0.25">
      <c r="D1276" s="4" t="s">
        <v>1308</v>
      </c>
    </row>
    <row r="1277" spans="1:4" x14ac:dyDescent="0.25">
      <c r="D1277" s="4" t="s">
        <v>1309</v>
      </c>
    </row>
    <row r="1278" spans="1:4" x14ac:dyDescent="0.25">
      <c r="D1278" s="4" t="s">
        <v>1352</v>
      </c>
    </row>
    <row r="1279" spans="1:4" x14ac:dyDescent="0.25">
      <c r="D1279" s="4" t="s">
        <v>1310</v>
      </c>
    </row>
    <row r="1280" spans="1:4" x14ac:dyDescent="0.25">
      <c r="D1280" s="4" t="s">
        <v>1353</v>
      </c>
    </row>
    <row r="1281" spans="4:4" x14ac:dyDescent="0.25">
      <c r="D1281" s="4" t="s">
        <v>1311</v>
      </c>
    </row>
    <row r="1282" spans="4:4" x14ac:dyDescent="0.25">
      <c r="D1282" s="4" t="s">
        <v>1312</v>
      </c>
    </row>
    <row r="1283" spans="4:4" x14ac:dyDescent="0.25">
      <c r="D1283" s="4" t="s">
        <v>1313</v>
      </c>
    </row>
    <row r="1284" spans="4:4" x14ac:dyDescent="0.25">
      <c r="D1284" s="4" t="s">
        <v>1314</v>
      </c>
    </row>
    <row r="1285" spans="4:4" x14ac:dyDescent="0.25">
      <c r="D1285" s="4" t="s">
        <v>1315</v>
      </c>
    </row>
    <row r="1286" spans="4:4" x14ac:dyDescent="0.25">
      <c r="D1286" s="4" t="s">
        <v>1316</v>
      </c>
    </row>
    <row r="1287" spans="4:4" x14ac:dyDescent="0.25">
      <c r="D1287" s="4" t="s">
        <v>1317</v>
      </c>
    </row>
    <row r="1288" spans="4:4" x14ac:dyDescent="0.25">
      <c r="D1288" s="4" t="s">
        <v>1354</v>
      </c>
    </row>
    <row r="1289" spans="4:4" x14ac:dyDescent="0.25">
      <c r="D1289" s="4" t="s">
        <v>1318</v>
      </c>
    </row>
    <row r="1290" spans="4:4" x14ac:dyDescent="0.25">
      <c r="D1290" s="4" t="s">
        <v>1319</v>
      </c>
    </row>
    <row r="1291" spans="4:4" x14ac:dyDescent="0.25">
      <c r="D1291" s="4" t="s">
        <v>1320</v>
      </c>
    </row>
    <row r="1292" spans="4:4" x14ac:dyDescent="0.25">
      <c r="D1292" s="4" t="s">
        <v>1321</v>
      </c>
    </row>
    <row r="1293" spans="4:4" x14ac:dyDescent="0.25">
      <c r="D1293" s="4" t="s">
        <v>1322</v>
      </c>
    </row>
    <row r="1294" spans="4:4" x14ac:dyDescent="0.25">
      <c r="D1294" s="4" t="s">
        <v>1323</v>
      </c>
    </row>
    <row r="1295" spans="4:4" x14ac:dyDescent="0.25">
      <c r="D1295" s="4" t="s">
        <v>1324</v>
      </c>
    </row>
    <row r="1296" spans="4:4" x14ac:dyDescent="0.25">
      <c r="D1296" s="4" t="s">
        <v>1355</v>
      </c>
    </row>
    <row r="1297" spans="1:4" x14ac:dyDescent="0.25">
      <c r="A1297" s="7"/>
      <c r="B1297" s="20"/>
      <c r="C1297" s="5"/>
      <c r="D1297" s="5" t="s">
        <v>1325</v>
      </c>
    </row>
    <row r="1298" spans="1:4" x14ac:dyDescent="0.25">
      <c r="A1298" s="14" t="s">
        <v>1327</v>
      </c>
      <c r="B1298" s="19">
        <v>44241</v>
      </c>
      <c r="C1298" s="8" t="str">
        <f>HYPERLINK("https://youtu.be/Lg9fboKyBBs","Planking the Hull - Part 2 (Rebuilding Tally Ho / EP91.2)")</f>
        <v>Planking the Hull - Part 2 (Rebuilding Tally Ho / EP91.2)</v>
      </c>
      <c r="D1298" s="4" t="s">
        <v>1328</v>
      </c>
    </row>
    <row r="1299" spans="1:4" x14ac:dyDescent="0.25">
      <c r="D1299" s="4" t="s">
        <v>1329</v>
      </c>
    </row>
    <row r="1300" spans="1:4" x14ac:dyDescent="0.25">
      <c r="D1300" s="4" t="s">
        <v>1330</v>
      </c>
    </row>
    <row r="1301" spans="1:4" x14ac:dyDescent="0.25">
      <c r="D1301" s="4" t="s">
        <v>1356</v>
      </c>
    </row>
    <row r="1302" spans="1:4" x14ac:dyDescent="0.25">
      <c r="D1302" s="4" t="s">
        <v>1331</v>
      </c>
    </row>
    <row r="1303" spans="1:4" x14ac:dyDescent="0.25">
      <c r="D1303" s="4" t="s">
        <v>1332</v>
      </c>
    </row>
    <row r="1304" spans="1:4" x14ac:dyDescent="0.25">
      <c r="D1304" s="4" t="s">
        <v>1333</v>
      </c>
    </row>
    <row r="1305" spans="1:4" x14ac:dyDescent="0.25">
      <c r="D1305" s="4" t="s">
        <v>1357</v>
      </c>
    </row>
    <row r="1306" spans="1:4" x14ac:dyDescent="0.25">
      <c r="D1306" s="4" t="s">
        <v>1334</v>
      </c>
    </row>
    <row r="1307" spans="1:4" x14ac:dyDescent="0.25">
      <c r="D1307" s="4" t="s">
        <v>1335</v>
      </c>
    </row>
    <row r="1308" spans="1:4" x14ac:dyDescent="0.25">
      <c r="D1308" s="4" t="s">
        <v>1336</v>
      </c>
    </row>
    <row r="1309" spans="1:4" x14ac:dyDescent="0.25">
      <c r="D1309" s="4" t="s">
        <v>1337</v>
      </c>
    </row>
    <row r="1310" spans="1:4" x14ac:dyDescent="0.25">
      <c r="D1310" s="4" t="s">
        <v>1338</v>
      </c>
    </row>
    <row r="1311" spans="1:4" x14ac:dyDescent="0.25">
      <c r="D1311" s="4" t="s">
        <v>1339</v>
      </c>
    </row>
    <row r="1312" spans="1:4" x14ac:dyDescent="0.25">
      <c r="D1312" s="4" t="s">
        <v>1340</v>
      </c>
    </row>
    <row r="1313" spans="1:4" x14ac:dyDescent="0.25">
      <c r="D1313" s="4" t="s">
        <v>1358</v>
      </c>
    </row>
    <row r="1314" spans="1:4" x14ac:dyDescent="0.25">
      <c r="D1314" s="4" t="s">
        <v>1341</v>
      </c>
    </row>
    <row r="1315" spans="1:4" x14ac:dyDescent="0.25">
      <c r="D1315" s="4" t="s">
        <v>1359</v>
      </c>
    </row>
    <row r="1316" spans="1:4" x14ac:dyDescent="0.25">
      <c r="D1316" s="4" t="s">
        <v>1342</v>
      </c>
    </row>
    <row r="1317" spans="1:4" x14ac:dyDescent="0.25">
      <c r="D1317" s="4" t="s">
        <v>1360</v>
      </c>
    </row>
    <row r="1318" spans="1:4" x14ac:dyDescent="0.25">
      <c r="D1318" s="4" t="s">
        <v>1361</v>
      </c>
    </row>
    <row r="1319" spans="1:4" x14ac:dyDescent="0.25">
      <c r="D1319" s="4" t="s">
        <v>1343</v>
      </c>
    </row>
    <row r="1320" spans="1:4" x14ac:dyDescent="0.25">
      <c r="D1320" s="4" t="s">
        <v>1362</v>
      </c>
    </row>
    <row r="1321" spans="1:4" x14ac:dyDescent="0.25">
      <c r="D1321" s="4" t="s">
        <v>1344</v>
      </c>
    </row>
    <row r="1322" spans="1:4" x14ac:dyDescent="0.25">
      <c r="D1322" s="4" t="s">
        <v>1345</v>
      </c>
    </row>
    <row r="1323" spans="1:4" x14ac:dyDescent="0.25">
      <c r="D1323" s="4" t="s">
        <v>1346</v>
      </c>
    </row>
    <row r="1324" spans="1:4" x14ac:dyDescent="0.25">
      <c r="D1324" s="4" t="s">
        <v>1347</v>
      </c>
    </row>
    <row r="1325" spans="1:4" x14ac:dyDescent="0.25">
      <c r="D1325" s="4" t="s">
        <v>1363</v>
      </c>
    </row>
    <row r="1326" spans="1:4" x14ac:dyDescent="0.25">
      <c r="D1326" s="4" t="s">
        <v>1348</v>
      </c>
    </row>
    <row r="1327" spans="1:4" x14ac:dyDescent="0.25">
      <c r="A1327" s="7"/>
      <c r="B1327" s="20"/>
      <c r="C1327" s="5"/>
      <c r="D1327" s="5" t="s">
        <v>1349</v>
      </c>
    </row>
    <row r="1328" spans="1:4" x14ac:dyDescent="0.25">
      <c r="A1328" s="14" t="s">
        <v>1350</v>
      </c>
      <c r="B1328" s="19">
        <v>44255</v>
      </c>
      <c r="C1328" s="8" t="str">
        <f>HYPERLINK("https://www.youtube.com/watch?v=od8YXWpD-dU","Can the County shut down TALLY HO?! / Sheer Planks (Rebuilding Tally Ho / EP92)")</f>
        <v>Can the County shut down TALLY HO?! / Sheer Planks (Rebuilding Tally Ho / EP92)</v>
      </c>
      <c r="D1328" s="4" t="s">
        <v>1364</v>
      </c>
    </row>
    <row r="1329" spans="4:4" x14ac:dyDescent="0.25">
      <c r="D1329" s="4" t="s">
        <v>1387</v>
      </c>
    </row>
    <row r="1330" spans="4:4" x14ac:dyDescent="0.25">
      <c r="D1330" s="4" t="s">
        <v>1365</v>
      </c>
    </row>
    <row r="1331" spans="4:4" x14ac:dyDescent="0.25">
      <c r="D1331" s="4" t="s">
        <v>1366</v>
      </c>
    </row>
    <row r="1332" spans="4:4" x14ac:dyDescent="0.25">
      <c r="D1332" s="4" t="s">
        <v>1367</v>
      </c>
    </row>
    <row r="1333" spans="4:4" x14ac:dyDescent="0.25">
      <c r="D1333" s="4" t="s">
        <v>1368</v>
      </c>
    </row>
    <row r="1334" spans="4:4" x14ac:dyDescent="0.25">
      <c r="D1334" s="4" t="s">
        <v>1369</v>
      </c>
    </row>
    <row r="1335" spans="4:4" x14ac:dyDescent="0.25">
      <c r="D1335" s="4" t="s">
        <v>1370</v>
      </c>
    </row>
    <row r="1336" spans="4:4" x14ac:dyDescent="0.25">
      <c r="D1336" s="4" t="s">
        <v>1388</v>
      </c>
    </row>
    <row r="1337" spans="4:4" x14ac:dyDescent="0.25">
      <c r="D1337" s="4" t="s">
        <v>1371</v>
      </c>
    </row>
    <row r="1338" spans="4:4" x14ac:dyDescent="0.25">
      <c r="D1338" s="4" t="s">
        <v>1372</v>
      </c>
    </row>
    <row r="1339" spans="4:4" x14ac:dyDescent="0.25">
      <c r="D1339" s="4" t="s">
        <v>1389</v>
      </c>
    </row>
    <row r="1340" spans="4:4" x14ac:dyDescent="0.25">
      <c r="D1340" s="4" t="s">
        <v>1373</v>
      </c>
    </row>
    <row r="1341" spans="4:4" x14ac:dyDescent="0.25">
      <c r="D1341" s="4" t="s">
        <v>1390</v>
      </c>
    </row>
    <row r="1342" spans="4:4" x14ac:dyDescent="0.25">
      <c r="D1342" s="4" t="s">
        <v>1374</v>
      </c>
    </row>
    <row r="1343" spans="4:4" x14ac:dyDescent="0.25">
      <c r="D1343" s="4" t="s">
        <v>1375</v>
      </c>
    </row>
    <row r="1344" spans="4:4" x14ac:dyDescent="0.25">
      <c r="D1344" s="4" t="s">
        <v>1378</v>
      </c>
    </row>
    <row r="1345" spans="1:4" x14ac:dyDescent="0.25">
      <c r="D1345" s="4" t="s">
        <v>1376</v>
      </c>
    </row>
    <row r="1346" spans="1:4" x14ac:dyDescent="0.25">
      <c r="D1346" s="4" t="s">
        <v>1377</v>
      </c>
    </row>
    <row r="1347" spans="1:4" x14ac:dyDescent="0.25">
      <c r="D1347" s="4" t="s">
        <v>1379</v>
      </c>
    </row>
    <row r="1348" spans="1:4" x14ac:dyDescent="0.25">
      <c r="D1348" s="4" t="s">
        <v>1380</v>
      </c>
    </row>
    <row r="1349" spans="1:4" x14ac:dyDescent="0.25">
      <c r="D1349" s="4" t="s">
        <v>1391</v>
      </c>
    </row>
    <row r="1350" spans="1:4" x14ac:dyDescent="0.25">
      <c r="D1350" s="4" t="s">
        <v>1381</v>
      </c>
    </row>
    <row r="1351" spans="1:4" x14ac:dyDescent="0.25">
      <c r="D1351" s="4" t="s">
        <v>1392</v>
      </c>
    </row>
    <row r="1352" spans="1:4" x14ac:dyDescent="0.25">
      <c r="D1352" s="4" t="s">
        <v>1382</v>
      </c>
    </row>
    <row r="1353" spans="1:4" x14ac:dyDescent="0.25">
      <c r="D1353" s="4" t="s">
        <v>1383</v>
      </c>
    </row>
    <row r="1354" spans="1:4" x14ac:dyDescent="0.25">
      <c r="D1354" s="4" t="s">
        <v>1384</v>
      </c>
    </row>
    <row r="1355" spans="1:4" x14ac:dyDescent="0.25">
      <c r="D1355" s="4" t="s">
        <v>1404</v>
      </c>
    </row>
    <row r="1356" spans="1:4" x14ac:dyDescent="0.25">
      <c r="A1356" s="7"/>
      <c r="B1356" s="20"/>
      <c r="C1356" s="5"/>
      <c r="D1356" s="5" t="s">
        <v>1385</v>
      </c>
    </row>
    <row r="1357" spans="1:4" x14ac:dyDescent="0.25">
      <c r="A1357" s="14" t="s">
        <v>1386</v>
      </c>
      <c r="B1357" s="19">
        <v>44268</v>
      </c>
      <c r="C1357" s="8" t="str">
        <f>HYPERLINK("https://youtu.be/Y-GGxY0YGe8","County Problem Solved?! / Goodbye Rosie (Rebuilding Tally Ho / EP93)")</f>
        <v>County Problem Solved?! / Goodbye Rosie (Rebuilding Tally Ho / EP93)</v>
      </c>
      <c r="D1357" s="4" t="s">
        <v>1393</v>
      </c>
    </row>
    <row r="1358" spans="1:4" x14ac:dyDescent="0.25">
      <c r="D1358" s="4" t="s">
        <v>1394</v>
      </c>
    </row>
    <row r="1359" spans="1:4" x14ac:dyDescent="0.25">
      <c r="D1359" s="4" t="s">
        <v>1465</v>
      </c>
    </row>
    <row r="1360" spans="1:4" x14ac:dyDescent="0.25">
      <c r="D1360" s="4" t="s">
        <v>1466</v>
      </c>
    </row>
    <row r="1361" spans="4:4" x14ac:dyDescent="0.25">
      <c r="D1361" s="4" t="s">
        <v>1395</v>
      </c>
    </row>
    <row r="1362" spans="4:4" x14ac:dyDescent="0.25">
      <c r="D1362" s="4" t="s">
        <v>1396</v>
      </c>
    </row>
    <row r="1363" spans="4:4" x14ac:dyDescent="0.25">
      <c r="D1363" s="4" t="s">
        <v>1467</v>
      </c>
    </row>
    <row r="1364" spans="4:4" x14ac:dyDescent="0.25">
      <c r="D1364" s="4" t="s">
        <v>1397</v>
      </c>
    </row>
    <row r="1365" spans="4:4" x14ac:dyDescent="0.25">
      <c r="D1365" s="4" t="s">
        <v>1398</v>
      </c>
    </row>
    <row r="1366" spans="4:4" x14ac:dyDescent="0.25">
      <c r="D1366" s="4" t="s">
        <v>1399</v>
      </c>
    </row>
    <row r="1367" spans="4:4" x14ac:dyDescent="0.25">
      <c r="D1367" s="4" t="s">
        <v>1400</v>
      </c>
    </row>
    <row r="1368" spans="4:4" x14ac:dyDescent="0.25">
      <c r="D1368" s="4" t="s">
        <v>1401</v>
      </c>
    </row>
    <row r="1369" spans="4:4" x14ac:dyDescent="0.25">
      <c r="D1369" s="4" t="s">
        <v>1468</v>
      </c>
    </row>
    <row r="1370" spans="4:4" x14ac:dyDescent="0.25">
      <c r="D1370" s="8" t="str">
        <f>HYPERLINK("https://ptshipwrights.com","Port Townsend Shipwrights Co-op")</f>
        <v>Port Townsend Shipwrights Co-op</v>
      </c>
    </row>
    <row r="1371" spans="4:4" x14ac:dyDescent="0.25">
      <c r="D1371" s="4" t="s">
        <v>1402</v>
      </c>
    </row>
    <row r="1372" spans="4:4" x14ac:dyDescent="0.25">
      <c r="D1372" s="8" t="str">
        <f>HYPERLINK("https://www.youtube.com/channel/UCXIlPuc45MBAHorIYCft-WQ"," Western Flyer Foundation Channel")</f>
        <v xml:space="preserve"> Western Flyer Foundation Channel</v>
      </c>
    </row>
    <row r="1373" spans="4:4" x14ac:dyDescent="0.25">
      <c r="D1373" s="4" t="s">
        <v>1403</v>
      </c>
    </row>
    <row r="1374" spans="4:4" x14ac:dyDescent="0.25">
      <c r="D1374" s="4" t="s">
        <v>1469</v>
      </c>
    </row>
    <row r="1375" spans="4:4" x14ac:dyDescent="0.25">
      <c r="D1375" s="4" t="s">
        <v>1405</v>
      </c>
    </row>
    <row r="1376" spans="4:4" x14ac:dyDescent="0.25">
      <c r="D1376" s="4" t="s">
        <v>1470</v>
      </c>
    </row>
    <row r="1377" spans="4:4" x14ac:dyDescent="0.25">
      <c r="D1377" s="4" t="s">
        <v>1406</v>
      </c>
    </row>
    <row r="1378" spans="4:4" x14ac:dyDescent="0.25">
      <c r="D1378" s="4" t="s">
        <v>1407</v>
      </c>
    </row>
    <row r="1379" spans="4:4" x14ac:dyDescent="0.25">
      <c r="D1379" s="4" t="s">
        <v>1408</v>
      </c>
    </row>
    <row r="1380" spans="4:4" x14ac:dyDescent="0.25">
      <c r="D1380" s="4" t="s">
        <v>1409</v>
      </c>
    </row>
    <row r="1381" spans="4:4" x14ac:dyDescent="0.25">
      <c r="D1381" s="4" t="s">
        <v>1410</v>
      </c>
    </row>
    <row r="1382" spans="4:4" x14ac:dyDescent="0.25">
      <c r="D1382" s="4" t="s">
        <v>1471</v>
      </c>
    </row>
    <row r="1383" spans="4:4" x14ac:dyDescent="0.25">
      <c r="D1383" s="4" t="s">
        <v>1472</v>
      </c>
    </row>
    <row r="1384" spans="4:4" x14ac:dyDescent="0.25">
      <c r="D1384" s="45" t="s">
        <v>1411</v>
      </c>
    </row>
    <row r="1385" spans="4:4" x14ac:dyDescent="0.25">
      <c r="D1385" s="4" t="s">
        <v>1412</v>
      </c>
    </row>
    <row r="1386" spans="4:4" x14ac:dyDescent="0.25">
      <c r="D1386" s="8" t="str">
        <f>HYPERLINK("https://dillelaw.com/","DILLE LAW, Olymplia WA")</f>
        <v>DILLE LAW, Olymplia WA</v>
      </c>
    </row>
    <row r="1387" spans="4:4" x14ac:dyDescent="0.25">
      <c r="D1387" s="45" t="s">
        <v>1413</v>
      </c>
    </row>
    <row r="1388" spans="4:4" x14ac:dyDescent="0.25">
      <c r="D1388" s="8" t="str">
        <f>HYPERLINK("https://www.schwabe.com/","SCHWABE, WILLIAMSON &amp; WYATT")</f>
        <v>SCHWABE, WILLIAMSON &amp; WYATT</v>
      </c>
    </row>
    <row r="1389" spans="4:4" x14ac:dyDescent="0.25">
      <c r="D1389" s="4" t="s">
        <v>1473</v>
      </c>
    </row>
    <row r="1390" spans="4:4" x14ac:dyDescent="0.25">
      <c r="D1390" s="4" t="s">
        <v>1414</v>
      </c>
    </row>
    <row r="1391" spans="4:4" x14ac:dyDescent="0.25">
      <c r="D1391" s="4" t="s">
        <v>1474</v>
      </c>
    </row>
    <row r="1392" spans="4:4" x14ac:dyDescent="0.25">
      <c r="D1392" s="4" t="s">
        <v>1415</v>
      </c>
    </row>
    <row r="1393" spans="1:4" x14ac:dyDescent="0.25">
      <c r="D1393" s="4" t="s">
        <v>1416</v>
      </c>
    </row>
    <row r="1394" spans="1:4" x14ac:dyDescent="0.25">
      <c r="D1394" s="4" t="s">
        <v>1417</v>
      </c>
    </row>
    <row r="1395" spans="1:4" x14ac:dyDescent="0.25">
      <c r="C1395" s="12"/>
      <c r="D1395" s="36" t="s">
        <v>1418</v>
      </c>
    </row>
    <row r="1396" spans="1:4" x14ac:dyDescent="0.25">
      <c r="A1396" s="7"/>
      <c r="B1396" s="20"/>
      <c r="C1396" s="5"/>
      <c r="D1396" s="43" t="s">
        <v>1475</v>
      </c>
    </row>
    <row r="1397" spans="1:4" x14ac:dyDescent="0.25">
      <c r="A1397" s="14" t="s">
        <v>1419</v>
      </c>
      <c r="B1397" s="19">
        <v>44282</v>
      </c>
      <c r="C1397" s="8" t="str">
        <f>HYPERLINK("https://youtu.be/5Js8fTexr_U","Finished planking! / Final “Whisky Plank” (Wooden Boat Rebuild / EP94)")</f>
        <v>Finished planking! / Final “Whisky Plank” (Wooden Boat Rebuild / EP94)</v>
      </c>
      <c r="D1397" s="4" t="s">
        <v>1420</v>
      </c>
    </row>
    <row r="1398" spans="1:4" x14ac:dyDescent="0.25">
      <c r="D1398" s="4" t="s">
        <v>1421</v>
      </c>
    </row>
    <row r="1399" spans="1:4" x14ac:dyDescent="0.25">
      <c r="D1399" s="4" t="s">
        <v>1423</v>
      </c>
    </row>
    <row r="1400" spans="1:4" x14ac:dyDescent="0.25">
      <c r="D1400" s="4" t="s">
        <v>1422</v>
      </c>
    </row>
    <row r="1401" spans="1:4" x14ac:dyDescent="0.25">
      <c r="D1401" s="4" t="s">
        <v>1476</v>
      </c>
    </row>
    <row r="1402" spans="1:4" x14ac:dyDescent="0.25">
      <c r="D1402" s="4" t="s">
        <v>1477</v>
      </c>
    </row>
    <row r="1403" spans="1:4" x14ac:dyDescent="0.25">
      <c r="D1403" s="4" t="s">
        <v>1424</v>
      </c>
    </row>
    <row r="1404" spans="1:4" x14ac:dyDescent="0.25">
      <c r="D1404" s="4" t="s">
        <v>1478</v>
      </c>
    </row>
    <row r="1405" spans="1:4" x14ac:dyDescent="0.25">
      <c r="D1405" s="4" t="s">
        <v>1425</v>
      </c>
    </row>
    <row r="1406" spans="1:4" x14ac:dyDescent="0.25">
      <c r="D1406" s="4" t="s">
        <v>1426</v>
      </c>
    </row>
    <row r="1407" spans="1:4" x14ac:dyDescent="0.25">
      <c r="D1407" s="4" t="s">
        <v>1427</v>
      </c>
    </row>
    <row r="1408" spans="1:4" x14ac:dyDescent="0.25">
      <c r="D1408" s="4" t="s">
        <v>1428</v>
      </c>
    </row>
    <row r="1409" spans="1:4" x14ac:dyDescent="0.25">
      <c r="D1409" s="4" t="s">
        <v>1429</v>
      </c>
    </row>
    <row r="1410" spans="1:4" x14ac:dyDescent="0.25">
      <c r="D1410" s="4" t="s">
        <v>1479</v>
      </c>
    </row>
    <row r="1411" spans="1:4" x14ac:dyDescent="0.25">
      <c r="D1411" s="4" t="s">
        <v>1430</v>
      </c>
    </row>
    <row r="1412" spans="1:4" ht="16.5" customHeight="1" x14ac:dyDescent="0.25">
      <c r="D1412" s="4" t="s">
        <v>1480</v>
      </c>
    </row>
    <row r="1413" spans="1:4" x14ac:dyDescent="0.25">
      <c r="D1413" s="4" t="s">
        <v>1431</v>
      </c>
    </row>
    <row r="1414" spans="1:4" x14ac:dyDescent="0.25">
      <c r="D1414" s="4" t="s">
        <v>1481</v>
      </c>
    </row>
    <row r="1415" spans="1:4" x14ac:dyDescent="0.25">
      <c r="D1415" s="4" t="s">
        <v>1432</v>
      </c>
    </row>
    <row r="1416" spans="1:4" x14ac:dyDescent="0.25">
      <c r="D1416" s="4" t="s">
        <v>1433</v>
      </c>
    </row>
    <row r="1417" spans="1:4" x14ac:dyDescent="0.25">
      <c r="D1417" s="4" t="s">
        <v>1434</v>
      </c>
    </row>
    <row r="1418" spans="1:4" x14ac:dyDescent="0.25">
      <c r="D1418" s="4" t="s">
        <v>1435</v>
      </c>
    </row>
    <row r="1419" spans="1:4" x14ac:dyDescent="0.25">
      <c r="D1419" s="4" t="s">
        <v>1436</v>
      </c>
    </row>
    <row r="1420" spans="1:4" x14ac:dyDescent="0.25">
      <c r="D1420" s="4" t="s">
        <v>1437</v>
      </c>
    </row>
    <row r="1421" spans="1:4" x14ac:dyDescent="0.25">
      <c r="D1421" s="4" t="s">
        <v>1482</v>
      </c>
    </row>
    <row r="1422" spans="1:4" x14ac:dyDescent="0.25">
      <c r="D1422" s="4" t="s">
        <v>1438</v>
      </c>
    </row>
    <row r="1423" spans="1:4" x14ac:dyDescent="0.25">
      <c r="C1423" s="12"/>
      <c r="D1423" s="36" t="s">
        <v>1439</v>
      </c>
    </row>
    <row r="1424" spans="1:4" x14ac:dyDescent="0.25">
      <c r="A1424" s="7"/>
      <c r="B1424" s="20"/>
      <c r="C1424" s="5"/>
      <c r="D1424" s="4" t="s">
        <v>1483</v>
      </c>
    </row>
    <row r="1425" spans="1:4" x14ac:dyDescent="0.25">
      <c r="A1425" s="10" t="s">
        <v>1440</v>
      </c>
      <c r="B1425" s="21">
        <v>44289</v>
      </c>
      <c r="C1425" s="34" t="str">
        <f>HYPERLINK("https://youtu.be/1y8MR6_kUoU","Boatbuilding Time-lapse / Planking TALLY HO in 3 minutes. (EP94.5)")</f>
        <v>Boatbuilding Time-lapse / Planking TALLY HO in 3 minutes. (EP94.5)</v>
      </c>
      <c r="D1425" s="2" t="s">
        <v>1441</v>
      </c>
    </row>
    <row r="1426" spans="1:4" x14ac:dyDescent="0.25">
      <c r="A1426" s="10" t="s">
        <v>1442</v>
      </c>
      <c r="B1426" s="21">
        <v>44280</v>
      </c>
      <c r="C1426" s="2" t="s">
        <v>1445</v>
      </c>
      <c r="D1426" s="2" t="s">
        <v>1443</v>
      </c>
    </row>
    <row r="1427" spans="1:4" x14ac:dyDescent="0.25">
      <c r="A1427" s="14" t="s">
        <v>1444</v>
      </c>
      <c r="B1427" s="19">
        <v>44296</v>
      </c>
      <c r="C1427" s="8" t="str">
        <f>HYPERLINK("https://youtu.be/tZ0xVJi1T2c","Fairing the Hull / next steps (Wooden Boat Rebuild / EP95)")</f>
        <v>Fairing the Hull / next steps (Wooden Boat Rebuild / EP95)</v>
      </c>
      <c r="D1427" s="4" t="s">
        <v>1446</v>
      </c>
    </row>
    <row r="1428" spans="1:4" x14ac:dyDescent="0.25">
      <c r="D1428" s="4" t="s">
        <v>1448</v>
      </c>
    </row>
    <row r="1429" spans="1:4" x14ac:dyDescent="0.25">
      <c r="D1429" s="4" t="s">
        <v>1449</v>
      </c>
    </row>
    <row r="1430" spans="1:4" x14ac:dyDescent="0.25">
      <c r="D1430" s="4" t="s">
        <v>1484</v>
      </c>
    </row>
    <row r="1431" spans="1:4" x14ac:dyDescent="0.25">
      <c r="D1431" s="4" t="s">
        <v>1447</v>
      </c>
    </row>
    <row r="1432" spans="1:4" x14ac:dyDescent="0.25">
      <c r="D1432" s="4" t="s">
        <v>1450</v>
      </c>
    </row>
    <row r="1433" spans="1:4" x14ac:dyDescent="0.25">
      <c r="D1433" s="4" t="s">
        <v>1451</v>
      </c>
    </row>
    <row r="1434" spans="1:4" x14ac:dyDescent="0.25">
      <c r="D1434" s="4" t="s">
        <v>1452</v>
      </c>
    </row>
    <row r="1435" spans="1:4" x14ac:dyDescent="0.25">
      <c r="D1435" s="4" t="s">
        <v>1453</v>
      </c>
    </row>
    <row r="1436" spans="1:4" x14ac:dyDescent="0.25">
      <c r="D1436" s="4" t="s">
        <v>1485</v>
      </c>
    </row>
    <row r="1437" spans="1:4" x14ac:dyDescent="0.25">
      <c r="D1437" s="4" t="s">
        <v>1454</v>
      </c>
    </row>
    <row r="1438" spans="1:4" x14ac:dyDescent="0.25">
      <c r="D1438" s="4" t="s">
        <v>1455</v>
      </c>
    </row>
    <row r="1439" spans="1:4" x14ac:dyDescent="0.25">
      <c r="D1439" s="4" t="s">
        <v>1456</v>
      </c>
    </row>
    <row r="1440" spans="1:4" x14ac:dyDescent="0.25">
      <c r="D1440" s="4" t="s">
        <v>1457</v>
      </c>
    </row>
    <row r="1441" spans="1:4" x14ac:dyDescent="0.25">
      <c r="D1441" s="4" t="s">
        <v>1486</v>
      </c>
    </row>
    <row r="1442" spans="1:4" x14ac:dyDescent="0.25">
      <c r="D1442" s="4" t="s">
        <v>1458</v>
      </c>
    </row>
    <row r="1443" spans="1:4" x14ac:dyDescent="0.25">
      <c r="D1443" s="4" t="s">
        <v>1487</v>
      </c>
    </row>
    <row r="1444" spans="1:4" x14ac:dyDescent="0.25">
      <c r="D1444" s="4" t="s">
        <v>1459</v>
      </c>
    </row>
    <row r="1445" spans="1:4" x14ac:dyDescent="0.25">
      <c r="D1445" s="4" t="s">
        <v>1460</v>
      </c>
    </row>
    <row r="1446" spans="1:4" x14ac:dyDescent="0.25">
      <c r="D1446" s="4" t="s">
        <v>1461</v>
      </c>
    </row>
    <row r="1447" spans="1:4" x14ac:dyDescent="0.25">
      <c r="D1447" s="4" t="s">
        <v>1488</v>
      </c>
    </row>
    <row r="1448" spans="1:4" x14ac:dyDescent="0.25">
      <c r="D1448" s="4" t="s">
        <v>1489</v>
      </c>
    </row>
    <row r="1449" spans="1:4" x14ac:dyDescent="0.25">
      <c r="D1449" s="4" t="s">
        <v>1462</v>
      </c>
    </row>
    <row r="1450" spans="1:4" x14ac:dyDescent="0.25">
      <c r="A1450" s="7"/>
      <c r="B1450" s="20"/>
      <c r="C1450" s="5"/>
      <c r="D1450" s="5" t="s">
        <v>1463</v>
      </c>
    </row>
    <row r="1451" spans="1:4" x14ac:dyDescent="0.25">
      <c r="A1451" s="14" t="s">
        <v>1464</v>
      </c>
      <c r="B1451" s="19">
        <v>44310</v>
      </c>
      <c r="C1451" s="8" t="str">
        <f>HYPERLINK("https://youtu.be/9kjdslOna5w","Caulking (Corking?!) a wooden boat (Tally Ho / EP96)")</f>
        <v>Caulking (Corking?!) a wooden boat (Tally Ho / EP96)</v>
      </c>
      <c r="D1451" s="4" t="s">
        <v>1490</v>
      </c>
    </row>
    <row r="1452" spans="1:4" x14ac:dyDescent="0.25">
      <c r="D1452" s="4" t="s">
        <v>1507</v>
      </c>
    </row>
    <row r="1453" spans="1:4" x14ac:dyDescent="0.25">
      <c r="D1453" s="4" t="s">
        <v>1491</v>
      </c>
    </row>
    <row r="1454" spans="1:4" x14ac:dyDescent="0.25">
      <c r="D1454" s="4" t="s">
        <v>1492</v>
      </c>
    </row>
    <row r="1455" spans="1:4" x14ac:dyDescent="0.25">
      <c r="D1455" s="4" t="s">
        <v>1493</v>
      </c>
    </row>
    <row r="1456" spans="1:4" x14ac:dyDescent="0.25">
      <c r="D1456" s="4" t="s">
        <v>1508</v>
      </c>
    </row>
    <row r="1457" spans="4:4" x14ac:dyDescent="0.25">
      <c r="D1457" s="4" t="s">
        <v>1494</v>
      </c>
    </row>
    <row r="1458" spans="4:4" x14ac:dyDescent="0.25">
      <c r="D1458" s="4" t="s">
        <v>1495</v>
      </c>
    </row>
    <row r="1459" spans="4:4" x14ac:dyDescent="0.25">
      <c r="D1459" s="4" t="s">
        <v>1509</v>
      </c>
    </row>
    <row r="1460" spans="4:4" x14ac:dyDescent="0.25">
      <c r="D1460" s="4" t="s">
        <v>1510</v>
      </c>
    </row>
    <row r="1461" spans="4:4" x14ac:dyDescent="0.25">
      <c r="D1461" s="4" t="s">
        <v>1496</v>
      </c>
    </row>
    <row r="1462" spans="4:4" x14ac:dyDescent="0.25">
      <c r="D1462" s="4" t="s">
        <v>1497</v>
      </c>
    </row>
    <row r="1463" spans="4:4" x14ac:dyDescent="0.25">
      <c r="D1463" s="4" t="s">
        <v>1511</v>
      </c>
    </row>
    <row r="1464" spans="4:4" x14ac:dyDescent="0.25">
      <c r="D1464" s="4" t="s">
        <v>1498</v>
      </c>
    </row>
    <row r="1465" spans="4:4" x14ac:dyDescent="0.25">
      <c r="D1465" s="4" t="s">
        <v>1499</v>
      </c>
    </row>
    <row r="1466" spans="4:4" x14ac:dyDescent="0.25">
      <c r="D1466" s="4" t="s">
        <v>1500</v>
      </c>
    </row>
    <row r="1467" spans="4:4" x14ac:dyDescent="0.25">
      <c r="D1467" s="4" t="s">
        <v>1501</v>
      </c>
    </row>
    <row r="1468" spans="4:4" x14ac:dyDescent="0.25">
      <c r="D1468" s="4" t="s">
        <v>1502</v>
      </c>
    </row>
    <row r="1469" spans="4:4" x14ac:dyDescent="0.25">
      <c r="D1469" s="4" t="s">
        <v>1503</v>
      </c>
    </row>
    <row r="1470" spans="4:4" x14ac:dyDescent="0.25">
      <c r="D1470" s="4" t="s">
        <v>1504</v>
      </c>
    </row>
    <row r="1471" spans="4:4" x14ac:dyDescent="0.25">
      <c r="D1471" s="4" t="s">
        <v>1512</v>
      </c>
    </row>
    <row r="1472" spans="4:4" x14ac:dyDescent="0.25">
      <c r="D1472" s="4" t="s">
        <v>1505</v>
      </c>
    </row>
    <row r="1473" spans="1:4" x14ac:dyDescent="0.25">
      <c r="A1473" s="7"/>
      <c r="B1473" s="20"/>
      <c r="C1473" s="5"/>
      <c r="D1473" s="5" t="s">
        <v>1513</v>
      </c>
    </row>
    <row r="1474" spans="1:4" x14ac:dyDescent="0.25">
      <c r="A1474" s="14" t="s">
        <v>1506</v>
      </c>
    </row>
  </sheetData>
  <sheetProtection insertHyperlinks="0"/>
  <mergeCells count="4">
    <mergeCell ref="A2:D2"/>
    <mergeCell ref="A3:D3"/>
    <mergeCell ref="A4:D4"/>
    <mergeCell ref="A5:D5"/>
  </mergeCells>
  <phoneticPr fontId="2" type="noConversion"/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bertus</dc:creator>
  <cp:lastModifiedBy>bertus</cp:lastModifiedBy>
  <cp:lastPrinted>2021-02-23T09:13:47Z</cp:lastPrinted>
  <dcterms:created xsi:type="dcterms:W3CDTF">2020-09-06T21:00:18Z</dcterms:created>
  <dcterms:modified xsi:type="dcterms:W3CDTF">2021-04-26T08:54:22Z</dcterms:modified>
</cp:coreProperties>
</file>